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83" i="1" l="1"/>
  <c r="K82" i="1"/>
  <c r="K81" i="1"/>
  <c r="K80" i="1"/>
  <c r="J79" i="1"/>
  <c r="K79" i="1" s="1"/>
  <c r="J78" i="1"/>
  <c r="K78" i="1" s="1"/>
  <c r="K77" i="1"/>
  <c r="K76" i="1"/>
  <c r="J75" i="1"/>
  <c r="K75" i="1" s="1"/>
  <c r="K74" i="1"/>
  <c r="K73" i="1"/>
  <c r="J73" i="1"/>
  <c r="K72" i="1"/>
  <c r="J72" i="1"/>
  <c r="K71" i="1"/>
  <c r="K70" i="1"/>
  <c r="K69" i="1"/>
  <c r="J69" i="1"/>
  <c r="K68" i="1"/>
  <c r="J68" i="1"/>
  <c r="K65" i="1"/>
  <c r="J64" i="1"/>
  <c r="K64" i="1" s="1"/>
  <c r="K63" i="1"/>
  <c r="K62" i="1"/>
  <c r="J61" i="1"/>
  <c r="K61" i="1" s="1"/>
  <c r="J60" i="1"/>
  <c r="K60" i="1" s="1"/>
  <c r="K59" i="1"/>
  <c r="K58" i="1"/>
  <c r="J57" i="1"/>
  <c r="K57" i="1" s="1"/>
  <c r="J56" i="1"/>
  <c r="K56" i="1" s="1"/>
  <c r="K55" i="1"/>
  <c r="K54" i="1"/>
  <c r="K53" i="1"/>
  <c r="K52" i="1"/>
  <c r="J51" i="1"/>
  <c r="K51" i="1" s="1"/>
  <c r="J50" i="1"/>
  <c r="K50" i="1" s="1"/>
  <c r="K49" i="1"/>
  <c r="K48" i="1"/>
  <c r="J47" i="1"/>
  <c r="K47" i="1" s="1"/>
  <c r="J46" i="1"/>
  <c r="K46" i="1" s="1"/>
  <c r="K45" i="1"/>
  <c r="K44" i="1"/>
  <c r="K43" i="1"/>
  <c r="K42" i="1"/>
  <c r="J41" i="1"/>
  <c r="K41" i="1" s="1"/>
  <c r="K40" i="1"/>
  <c r="K39" i="1"/>
  <c r="J39" i="1"/>
  <c r="G38" i="1"/>
  <c r="G37" i="1" s="1"/>
  <c r="K35" i="1"/>
  <c r="K34" i="1"/>
  <c r="K33" i="1"/>
  <c r="K32" i="1"/>
  <c r="K31" i="1"/>
  <c r="K30" i="1"/>
  <c r="K29" i="1"/>
  <c r="J29" i="1"/>
  <c r="J28" i="1"/>
  <c r="G28" i="1"/>
  <c r="K28" i="1" s="1"/>
  <c r="K27" i="1"/>
  <c r="K26" i="1"/>
  <c r="J25" i="1"/>
  <c r="K25" i="1" s="1"/>
  <c r="J24" i="1"/>
  <c r="K24" i="1" s="1"/>
  <c r="K23" i="1"/>
  <c r="K22" i="1"/>
  <c r="J21" i="1"/>
  <c r="K21" i="1" s="1"/>
  <c r="J20" i="1"/>
  <c r="K20" i="1" s="1"/>
  <c r="K19" i="1"/>
  <c r="K18" i="1"/>
  <c r="K17" i="1"/>
  <c r="K16" i="1"/>
  <c r="K15" i="1"/>
  <c r="K14" i="1"/>
  <c r="J13" i="1"/>
  <c r="K13" i="1" s="1"/>
  <c r="K12" i="1"/>
  <c r="K11" i="1"/>
  <c r="J10" i="1"/>
  <c r="K10" i="1" s="1"/>
  <c r="J9" i="1"/>
  <c r="K9" i="1" s="1"/>
  <c r="J8" i="1"/>
  <c r="K8" i="1" s="1"/>
  <c r="J38" i="1" l="1"/>
  <c r="K38" i="1" l="1"/>
  <c r="J37" i="1"/>
  <c r="K37" i="1" l="1"/>
  <c r="J86" i="1"/>
  <c r="K86" i="1" s="1"/>
</calcChain>
</file>

<file path=xl/sharedStrings.xml><?xml version="1.0" encoding="utf-8"?>
<sst xmlns="http://schemas.openxmlformats.org/spreadsheetml/2006/main" count="173" uniqueCount="140">
  <si>
    <t>Tabela Nr 3
do sprawozdania z wykonania budżetu
Gminy Szydłowiec za 2014 rok</t>
  </si>
  <si>
    <t>WYKONANIE WYDATKÓW MAJĄTKOWYCH REALIZOWANYCH W 2014 ROKU</t>
  </si>
  <si>
    <t>Lp.</t>
  </si>
  <si>
    <t>Klasyfikacja</t>
  </si>
  <si>
    <t>Projekt, zadanie</t>
  </si>
  <si>
    <t>Planowane
wydatki
na rok 2014</t>
  </si>
  <si>
    <t>Wykonane
wydatki
inwestycyjne</t>
  </si>
  <si>
    <t>Procent
wykonania
7/6</t>
  </si>
  <si>
    <t>Charakterystyka</t>
  </si>
  <si>
    <t>Dział</t>
  </si>
  <si>
    <t>Rozdział</t>
  </si>
  <si>
    <t>§</t>
  </si>
  <si>
    <t>2</t>
  </si>
  <si>
    <t>3</t>
  </si>
  <si>
    <t>4</t>
  </si>
  <si>
    <t>5</t>
  </si>
  <si>
    <t>6</t>
  </si>
  <si>
    <t>010</t>
  </si>
  <si>
    <t>Rolnictwo i łowiectwo</t>
  </si>
  <si>
    <t>01010</t>
  </si>
  <si>
    <t>Infrastruktura wodociągowa i sanitacyjna wsi</t>
  </si>
  <si>
    <t>6050</t>
  </si>
  <si>
    <t>Wydatki inwestycyjne jednostek budżetowych</t>
  </si>
  <si>
    <t>Budowa wodociągu we wsi Marywil - kontynuacja - zakup materiałów - Rybianka FS</t>
  </si>
  <si>
    <t>Zakup materiałów do budowy wodociągu.</t>
  </si>
  <si>
    <t>01095</t>
  </si>
  <si>
    <t>Pozostała działalność</t>
  </si>
  <si>
    <t>Modernizacja starej części szkoły z przeznaczeniem obiektu na świetlicę wiejską oraz jej wyposażenie wm. Sadek FS</t>
  </si>
  <si>
    <t>zakup materiałów budowl., wykonanie instalacji elektrycznej, remontu dachu</t>
  </si>
  <si>
    <t>Utworzenie placu zabaw i wyposażenie go w odpowiednie urzadzenia - Szydłówek I FS</t>
  </si>
  <si>
    <t>montaż wyposażenia placu zabaw, ławki ogrodowe</t>
  </si>
  <si>
    <t>Modernizacja placu zabaw w m. Wilcza Wola - FS</t>
  </si>
  <si>
    <t>montaż altany,paliwo, piasek</t>
  </si>
  <si>
    <t>6060</t>
  </si>
  <si>
    <t>Wydatki na zakupy inwestycyjne jednostek budżetowych</t>
  </si>
  <si>
    <t>Zakup sprzętu nagłaśniającego, sprzętu do monitoringu oraz naczyń kuchennych do świetlicy wiejskiej - Wola Korzeniowa FS</t>
  </si>
  <si>
    <t>zakup naczyń kuchennych, zakup aparatury nagłaśniającej</t>
  </si>
  <si>
    <t>Zakup wykaszarki - Chustki FS</t>
  </si>
  <si>
    <t>zakup kosy spalinowej</t>
  </si>
  <si>
    <t>150</t>
  </si>
  <si>
    <t>Przetwórstwo przemysłowe</t>
  </si>
  <si>
    <t>15011</t>
  </si>
  <si>
    <t>Rozwój przedsiębiorczości</t>
  </si>
  <si>
    <t>6639</t>
  </si>
  <si>
    <t>Dotacje celowe przekazane do samorządu województwa na inwestycje i zakupy inwestycyjne realizowane na podstawie porozumień (umów) między jednostkami samorządu terytorialnego</t>
  </si>
  <si>
    <t>Przyspieszenie wzrostu konkurencyjności województwa Mazowieckiego przez budowanie społeczeństwa inform. i gospodarki opartej na wiedzy poprzez stworzenie zintegrowanej bazy wiedzy o Mazowszu</t>
  </si>
  <si>
    <t>przekazanie dotacji celowej zgodnie z zawartą umową.</t>
  </si>
  <si>
    <t>600</t>
  </si>
  <si>
    <t>Transport i łączność</t>
  </si>
  <si>
    <t>60014</t>
  </si>
  <si>
    <t>Drogi publiczne powiatowe</t>
  </si>
  <si>
    <t>6300</t>
  </si>
  <si>
    <t>Dotacja celowa na pomoc finansową udzielaną między jednostkami samorządu terytorialnego na dofinansowanie własnych zadań inwestycyjnych i zakupów inwestycyjnych</t>
  </si>
  <si>
    <t>Poprawa bezpieczeństwa ciagu komunikacyjnego łączącego drogę krajową nr 7 z drogą krajową nr 42 poprzez przebudowę drogi powiatowej nr 4018W Szydłowiec-Majdów-granica woj.(Bliżyn)</t>
  </si>
  <si>
    <t>Przekazanie dotacji celowej zgodnie z zawartą umową.</t>
  </si>
  <si>
    <t>60016</t>
  </si>
  <si>
    <t>Drogi publiczne gminne</t>
  </si>
  <si>
    <t>Budowa parkingu przy ul. Wschodniej ( ZS im. Jana Pawła II)</t>
  </si>
  <si>
    <t>Wynajem koparki, zakup materiałów (paliwo,beton, kruszywo, piasek, krawężniki). Nadzór.</t>
  </si>
  <si>
    <t>Kontynuacja budowy chodnika przy drodze gminnej - Jankowice FS</t>
  </si>
  <si>
    <t>Zakup materiałów (paliwo, krawężniki, obrzeża, piasek).</t>
  </si>
  <si>
    <t>Kontynuacja budowy drogi gminnej łączącej Szydłówek Kolonię z Szydłówkiem pod Lasem - Szydłówek II FS</t>
  </si>
  <si>
    <t>Roboty budowlane, nadzór inwestorski</t>
  </si>
  <si>
    <t>Podwyższenie i utwardzenie odcinka drogi gminnej Omięcin-Korzyce (ok.100m) - Omięcin FS</t>
  </si>
  <si>
    <t>Zakup materiałów (paliwo, krawężniki, obrzeża).</t>
  </si>
  <si>
    <t>Przebudowa drogi gminnej biegnacej przez Ciechostowice - FS</t>
  </si>
  <si>
    <t>Opracowanie dokumentacji budowlanej.Przystanek autobusowy -2szt.roboty, paliwo.</t>
  </si>
  <si>
    <t>Przebudowa drogi gminnej biegnacej przez Łazy - FS</t>
  </si>
  <si>
    <t>Przebudowa drogi, paliwo</t>
  </si>
  <si>
    <t>Przebudowa ulicy Staszica przy Przedszkolu nr2 w Szydłowcu</t>
  </si>
  <si>
    <t>700</t>
  </si>
  <si>
    <t>Gospodarka mieszkaniowa</t>
  </si>
  <si>
    <t>70005</t>
  </si>
  <si>
    <t>Gospodarka gruntami i nieruchomościami</t>
  </si>
  <si>
    <t>Wykup gruntów pod drogi wydzielone zgodnie z decyzjami i zatwierdzonymi planami zagospodarowania przestrzennego</t>
  </si>
  <si>
    <t>Opłaty sądowe z tyt.regulacji stanu prawnego, wypłata odszkodowań za wykup gruntów.</t>
  </si>
  <si>
    <t xml:space="preserve">Opracowanie planu zagospodarowania przestrzennego miejscowości Majdów, Łazy, Ciechostowice </t>
  </si>
  <si>
    <t>Opracowanie planu zagospodarowania przestrzennego.</t>
  </si>
  <si>
    <t xml:space="preserve">Opracowanie planu zagospodarowania przestrzennego miejscowości Szydłówek  </t>
  </si>
  <si>
    <t xml:space="preserve">Opracowanie planu zagospodarowania przestrzennego płd-zach. części miasta Szydłowca </t>
  </si>
  <si>
    <t xml:space="preserve">Zakup kopii map zasadniczych  </t>
  </si>
  <si>
    <t>Opracowanie zmiany miejscowego planu zagospodarowania przestrzennego pólnocno-wschodniej części miasta Szydłowca</t>
  </si>
  <si>
    <t>Zakup kopii map zasadniczych do sporządzenia zmiany miejscowego planu.</t>
  </si>
  <si>
    <t>754</t>
  </si>
  <si>
    <t>Bezpieczeństwo publiczne i ochrona przeciwpożarowa</t>
  </si>
  <si>
    <t>75404</t>
  </si>
  <si>
    <t>Komendy wojewódzkie Policji</t>
  </si>
  <si>
    <t>6170</t>
  </si>
  <si>
    <t>Wpłaty jednostek na państwowy fundusz celowy na finansowanie lub dofinansowanie zadań inwestycyjnych</t>
  </si>
  <si>
    <t>Dofinansowanie zakupu psa słuzbowego dla KPP Szydłowiec</t>
  </si>
  <si>
    <t>Przekazanie dotacji celowej zgodnie z porozumieniem.</t>
  </si>
  <si>
    <t>75412</t>
  </si>
  <si>
    <t>Ochotnicze straże pożarne</t>
  </si>
  <si>
    <t>Modernizacja budynku OSP w Majdowie - FS</t>
  </si>
  <si>
    <t>Prace dekarsko-budowlane.Zakup materiałów</t>
  </si>
  <si>
    <t>Założenie systemu selektywnego wywoływania (alarmowania) OSP- Wola Korzeniowa FS</t>
  </si>
  <si>
    <t>Zakup i montaż urządzenia systemu selektywnego alarmowania.</t>
  </si>
  <si>
    <t>Zakup torby medycznej PSP-R1 dla OSP Wola Korzeniowa w Gminie Szydłowiec</t>
  </si>
  <si>
    <t>Zakup torby medycznej</t>
  </si>
  <si>
    <t>801</t>
  </si>
  <si>
    <t>Oświata i wychowanie</t>
  </si>
  <si>
    <t>80110</t>
  </si>
  <si>
    <t>Gimnazja</t>
  </si>
  <si>
    <t>Budowa drogi wjazdowej z miejscami postojowymi przy PG nr 2 w Szydłowcu</t>
  </si>
  <si>
    <t>Opracowanie dokumentacji budowlanej. Materiały budowl.- kruszywo, beton, krawężniki, paliwo.</t>
  </si>
  <si>
    <t>851</t>
  </si>
  <si>
    <t>Ochrona zdrowia</t>
  </si>
  <si>
    <t>85154</t>
  </si>
  <si>
    <t>Przeciwdziałanie alkoholizmowi</t>
  </si>
  <si>
    <t>Zakup sprzętu informatycznego</t>
  </si>
  <si>
    <t>Zakup sprzętu komputerowego.</t>
  </si>
  <si>
    <t>900</t>
  </si>
  <si>
    <t>Gospodarka komunalna i ochrona środowiska</t>
  </si>
  <si>
    <t>90001</t>
  </si>
  <si>
    <t>Gospodarka ściekowa i ochrona wód</t>
  </si>
  <si>
    <t>100%%</t>
  </si>
  <si>
    <t>Budowa kanalizacji sanitarnej i deszczowej oraz słonecznej suszarni osadów w Gminie Szydłowiec</t>
  </si>
  <si>
    <t>Studium wykonalności inwestycji.</t>
  </si>
  <si>
    <t>90015</t>
  </si>
  <si>
    <t>Oświetlenie ulic, placów i dróg</t>
  </si>
  <si>
    <t xml:space="preserve">Dalsza instalacja oświetlenia ulicznego - Zdziechów FS </t>
  </si>
  <si>
    <t>Dokumentacja do celów projektowych, Dowieszenie lamp oświetleniowych.</t>
  </si>
  <si>
    <t>Wykonanie oświetlenia przy skrzyżowaniu dróg za stawem w kierunku Zdziechowa oraz oświetlenia przy altance - Chustki FS</t>
  </si>
  <si>
    <t>Mapa.Wykonanie oświetlenia.</t>
  </si>
  <si>
    <t>90019</t>
  </si>
  <si>
    <t>Wpływy i wydatki związane z gromadzeniem środków z opłat i kar za korzystanie ze środowiska</t>
  </si>
  <si>
    <t>Budowa kanalizacji deszczowej na odcinku od ul.Sowińskiego do ul.Podzamcze</t>
  </si>
  <si>
    <t>Uzgodnienie dokumentacji budowlanej. Wykonanie sieci kanalizacji deszczowej, Nadzór inwestorski.</t>
  </si>
  <si>
    <t>90095</t>
  </si>
  <si>
    <t>Budowa budynku socjalnego przy ul.Piaskowej</t>
  </si>
  <si>
    <t>Wycięcie drzew. Wykonanie ław i murów fundamentowych budynku. Nadzór inwestorski.</t>
  </si>
  <si>
    <t>921</t>
  </si>
  <si>
    <t>Kultura i ochrona dziedzictwa narodowego</t>
  </si>
  <si>
    <t>92195</t>
  </si>
  <si>
    <t>6057</t>
  </si>
  <si>
    <t>Odnowa zabytkowych obiektów i przestrzeni publicznej w Szydłowcu, poprawa funkcjonalności i dostepności infrastruktury kulturalnej i turystycznej dla mieszkańców Mazowsza</t>
  </si>
  <si>
    <t>Wydanie dziennika budowy, uzgodnienia dokumentacji budowlanej.Sprawowanie nadzoru inwestorskiego nad robotami budowlanymi,      wykonanie robót budowlanych, w zakresie – Zagospodarowanie Parku Radziwiłłowskiego i wyspy zamkowej w Szydłowcu, Kanalizacja deszczowa w ulicy Widok, Zagospodarownie Pl.Rynek Wielki ul.Radomskiej i Skweru Staromiejskiego, Remont budynku zamku.   Wyposażenie do budynku zamku.    Materiały promocyjne.</t>
  </si>
  <si>
    <t>6059</t>
  </si>
  <si>
    <t>Zakup wyposażenia do Regionalnego Centrum Biblioteczno-Multimedialnego w Szydłowcu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</si>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</sst>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/>
      <protection locked="0"/>
    </xf>
    <xf numFmtId="49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2" xfId="0" applyNumberFormat="1" applyFont="1" applyFill="1" applyBorder="1" applyAlignment="1" applyProtection="1">
      <alignment horizontal="right" vertical="center"/>
      <protection locked="0"/>
    </xf>
    <xf numFmtId="10" fontId="2" fillId="6" borderId="2" xfId="0" applyNumberFormat="1" applyFont="1" applyFill="1" applyBorder="1" applyAlignment="1" applyProtection="1">
      <alignment horizontal="right" vertical="center"/>
      <protection locked="0"/>
    </xf>
    <xf numFmtId="0" fontId="2" fillId="6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49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2" xfId="0" applyNumberFormat="1" applyFont="1" applyFill="1" applyBorder="1" applyAlignment="1" applyProtection="1">
      <alignment horizontal="right" vertical="center"/>
      <protection locked="0"/>
    </xf>
    <xf numFmtId="10" fontId="5" fillId="8" borderId="2" xfId="0" applyNumberFormat="1" applyFont="1" applyFill="1" applyBorder="1" applyAlignment="1" applyProtection="1">
      <alignment horizontal="right" vertical="center"/>
      <protection locked="0"/>
    </xf>
    <xf numFmtId="0" fontId="5" fillId="8" borderId="2" xfId="0" applyNumberFormat="1" applyFont="1" applyFill="1" applyBorder="1" applyAlignment="1" applyProtection="1">
      <alignment horizontal="left" vertical="top" wrapText="1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10" fontId="5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8" borderId="2" xfId="0" applyNumberFormat="1" applyFont="1" applyFill="1" applyBorder="1" applyAlignment="1" applyProtection="1">
      <alignment horizontal="center" vertical="top" wrapText="1"/>
      <protection locked="0"/>
    </xf>
    <xf numFmtId="0" fontId="2" fillId="6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vertical="top" wrapText="1"/>
      <protection locked="0"/>
    </xf>
    <xf numFmtId="3" fontId="5" fillId="7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10" fontId="5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vertical="top"/>
    </xf>
    <xf numFmtId="0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9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10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10" borderId="6" xfId="0" applyNumberFormat="1" applyFont="1" applyFill="1" applyBorder="1" applyAlignment="1" applyProtection="1">
      <alignment horizontal="right" vertical="center" wrapText="1"/>
      <protection locked="0"/>
    </xf>
    <xf numFmtId="4" fontId="2" fillId="10" borderId="2" xfId="0" applyNumberFormat="1" applyFont="1" applyFill="1" applyBorder="1" applyAlignment="1" applyProtection="1">
      <alignment horizontal="right" vertical="center"/>
      <protection locked="0"/>
    </xf>
    <xf numFmtId="10" fontId="2" fillId="10" borderId="2" xfId="0" applyNumberFormat="1" applyFont="1" applyFill="1" applyBorder="1" applyAlignment="1" applyProtection="1">
      <alignment horizontal="right" vertical="center"/>
      <protection locked="0"/>
    </xf>
    <xf numFmtId="0" fontId="2" fillId="10" borderId="2" xfId="0" applyNumberFormat="1" applyFont="1" applyFill="1" applyBorder="1" applyAlignment="1" applyProtection="1">
      <alignment horizontal="center" vertical="top" wrapText="1"/>
      <protection locked="0"/>
    </xf>
    <xf numFmtId="49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7" borderId="2" xfId="0" applyNumberFormat="1" applyFont="1" applyFill="1" applyBorder="1" applyAlignment="1" applyProtection="1">
      <alignment horizontal="right" vertical="center"/>
      <protection locked="0"/>
    </xf>
    <xf numFmtId="10" fontId="5" fillId="7" borderId="2" xfId="0" applyNumberFormat="1" applyFont="1" applyFill="1" applyBorder="1" applyAlignment="1" applyProtection="1">
      <alignment horizontal="right" vertical="center"/>
      <protection locked="0"/>
    </xf>
    <xf numFmtId="0" fontId="7" fillId="7" borderId="2" xfId="0" applyNumberFormat="1" applyFont="1" applyFill="1" applyBorder="1" applyAlignment="1" applyProtection="1">
      <alignment horizontal="center" vertical="top" wrapText="1"/>
      <protection locked="0"/>
    </xf>
    <xf numFmtId="0" fontId="5" fillId="7" borderId="2" xfId="0" applyNumberFormat="1" applyFont="1" applyFill="1" applyBorder="1" applyAlignment="1" applyProtection="1">
      <alignment horizontal="left" vertical="top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10" fontId="2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top" wrapText="1"/>
      <protection locked="0"/>
    </xf>
    <xf numFmtId="4" fontId="5" fillId="0" borderId="0" xfId="0" applyNumberFormat="1" applyFont="1" applyFill="1" applyBorder="1" applyAlignment="1" applyProtection="1">
      <alignment horizontal="left"/>
      <protection locked="0"/>
    </xf>
    <xf numFmtId="49" fontId="5" fillId="7" borderId="3" xfId="0" applyNumberFormat="1" applyFont="1" applyFill="1" applyBorder="1" applyAlignment="1" applyProtection="1">
      <alignment horizontal="left" vertical="center" wrapText="1"/>
      <protection locked="0"/>
    </xf>
    <xf numFmtId="3" fontId="5" fillId="7" borderId="6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9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8" borderId="3" xfId="0" applyNumberFormat="1" applyFont="1" applyFill="1" applyBorder="1" applyAlignment="1" applyProtection="1">
      <alignment horizontal="left" vertical="center" wrapText="1"/>
      <protection locked="0"/>
    </xf>
    <xf numFmtId="3" fontId="5" fillId="8" borderId="6" xfId="0" applyNumberFormat="1" applyFont="1" applyFill="1" applyBorder="1" applyAlignment="1" applyProtection="1">
      <alignment horizontal="right" vertical="center" wrapText="1"/>
      <protection locked="0"/>
    </xf>
    <xf numFmtId="49" fontId="2" fillId="6" borderId="3" xfId="0" applyNumberFormat="1" applyFont="1" applyFill="1" applyBorder="1" applyAlignment="1" applyProtection="1">
      <alignment horizontal="left" vertical="center" wrapText="1"/>
      <protection locked="0"/>
    </xf>
    <xf numFmtId="3" fontId="2" fillId="6" borderId="6" xfId="0" applyNumberFormat="1" applyFont="1" applyFill="1" applyBorder="1" applyAlignment="1" applyProtection="1">
      <alignment horizontal="right" vertical="center" wrapText="1"/>
      <protection locked="0"/>
    </xf>
    <xf numFmtId="49" fontId="2" fillId="10" borderId="3" xfId="0" applyNumberFormat="1" applyFont="1" applyFill="1" applyBorder="1" applyAlignment="1" applyProtection="1">
      <alignment horizontal="left" vertical="center" wrapText="1"/>
      <protection locked="0"/>
    </xf>
    <xf numFmtId="3" fontId="2" fillId="10" borderId="6" xfId="0" applyNumberFormat="1" applyFont="1" applyFill="1" applyBorder="1" applyAlignment="1" applyProtection="1">
      <alignment horizontal="right" vertical="center" wrapText="1"/>
      <protection locked="0"/>
    </xf>
    <xf numFmtId="3" fontId="5" fillId="7" borderId="3" xfId="0" applyNumberFormat="1" applyFont="1" applyFill="1" applyBorder="1" applyAlignment="1" applyProtection="1">
      <alignment horizontal="right" vertical="center" wrapText="1"/>
      <protection locked="0"/>
    </xf>
    <xf numFmtId="49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7" xfId="0" applyNumberFormat="1" applyFont="1" applyFill="1" applyBorder="1" applyAlignment="1" applyProtection="1">
      <alignment horizontal="left" vertical="center" wrapText="1"/>
      <protection locked="0"/>
    </xf>
    <xf numFmtId="3" fontId="2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 indent="12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activeCell="L15" sqref="L15"/>
    </sheetView>
  </sheetViews>
  <sheetFormatPr defaultRowHeight="15" x14ac:dyDescent="0.2"/>
  <cols>
    <col min="1" max="1" width="4.140625" style="1" customWidth="1"/>
    <col min="2" max="2" width="6.42578125" style="1" customWidth="1"/>
    <col min="3" max="3" width="7.85546875" style="1" customWidth="1"/>
    <col min="4" max="4" width="6.5703125" style="1" customWidth="1"/>
    <col min="5" max="5" width="10.85546875" style="1" customWidth="1"/>
    <col min="6" max="6" width="23.140625" style="1" customWidth="1"/>
    <col min="7" max="7" width="3.85546875" style="1" customWidth="1"/>
    <col min="8" max="8" width="11.42578125" style="1" customWidth="1"/>
    <col min="9" max="9" width="0" style="1" hidden="1" customWidth="1"/>
    <col min="10" max="10" width="12.5703125" style="1" customWidth="1"/>
    <col min="11" max="11" width="9.7109375" style="1" customWidth="1"/>
    <col min="12" max="12" width="25" style="1" customWidth="1"/>
    <col min="13" max="256" width="9.140625" style="2"/>
    <col min="257" max="257" width="5" style="2" customWidth="1"/>
    <col min="258" max="258" width="6.42578125" style="2" customWidth="1"/>
    <col min="259" max="259" width="7.85546875" style="2" customWidth="1"/>
    <col min="260" max="260" width="6.5703125" style="2" customWidth="1"/>
    <col min="261" max="261" width="10.85546875" style="2" customWidth="1"/>
    <col min="262" max="262" width="20.42578125" style="2" customWidth="1"/>
    <col min="263" max="263" width="3.85546875" style="2" customWidth="1"/>
    <col min="264" max="264" width="10.28515625" style="2" customWidth="1"/>
    <col min="265" max="265" width="0" style="2" hidden="1" customWidth="1"/>
    <col min="266" max="266" width="10.5703125" style="2" customWidth="1"/>
    <col min="267" max="267" width="8.5703125" style="2" customWidth="1"/>
    <col min="268" max="268" width="18.7109375" style="2" customWidth="1"/>
    <col min="269" max="512" width="9.140625" style="2"/>
    <col min="513" max="513" width="5" style="2" customWidth="1"/>
    <col min="514" max="514" width="6.42578125" style="2" customWidth="1"/>
    <col min="515" max="515" width="7.85546875" style="2" customWidth="1"/>
    <col min="516" max="516" width="6.5703125" style="2" customWidth="1"/>
    <col min="517" max="517" width="10.85546875" style="2" customWidth="1"/>
    <col min="518" max="518" width="20.42578125" style="2" customWidth="1"/>
    <col min="519" max="519" width="3.85546875" style="2" customWidth="1"/>
    <col min="520" max="520" width="10.28515625" style="2" customWidth="1"/>
    <col min="521" max="521" width="0" style="2" hidden="1" customWidth="1"/>
    <col min="522" max="522" width="10.5703125" style="2" customWidth="1"/>
    <col min="523" max="523" width="8.5703125" style="2" customWidth="1"/>
    <col min="524" max="524" width="18.7109375" style="2" customWidth="1"/>
    <col min="525" max="768" width="9.140625" style="2"/>
    <col min="769" max="769" width="5" style="2" customWidth="1"/>
    <col min="770" max="770" width="6.42578125" style="2" customWidth="1"/>
    <col min="771" max="771" width="7.85546875" style="2" customWidth="1"/>
    <col min="772" max="772" width="6.5703125" style="2" customWidth="1"/>
    <col min="773" max="773" width="10.85546875" style="2" customWidth="1"/>
    <col min="774" max="774" width="20.42578125" style="2" customWidth="1"/>
    <col min="775" max="775" width="3.85546875" style="2" customWidth="1"/>
    <col min="776" max="776" width="10.28515625" style="2" customWidth="1"/>
    <col min="777" max="777" width="0" style="2" hidden="1" customWidth="1"/>
    <col min="778" max="778" width="10.5703125" style="2" customWidth="1"/>
    <col min="779" max="779" width="8.5703125" style="2" customWidth="1"/>
    <col min="780" max="780" width="18.7109375" style="2" customWidth="1"/>
    <col min="781" max="1024" width="9.140625" style="2"/>
    <col min="1025" max="1025" width="5" style="2" customWidth="1"/>
    <col min="1026" max="1026" width="6.42578125" style="2" customWidth="1"/>
    <col min="1027" max="1027" width="7.85546875" style="2" customWidth="1"/>
    <col min="1028" max="1028" width="6.5703125" style="2" customWidth="1"/>
    <col min="1029" max="1029" width="10.85546875" style="2" customWidth="1"/>
    <col min="1030" max="1030" width="20.42578125" style="2" customWidth="1"/>
    <col min="1031" max="1031" width="3.85546875" style="2" customWidth="1"/>
    <col min="1032" max="1032" width="10.28515625" style="2" customWidth="1"/>
    <col min="1033" max="1033" width="0" style="2" hidden="1" customWidth="1"/>
    <col min="1034" max="1034" width="10.5703125" style="2" customWidth="1"/>
    <col min="1035" max="1035" width="8.5703125" style="2" customWidth="1"/>
    <col min="1036" max="1036" width="18.7109375" style="2" customWidth="1"/>
    <col min="1037" max="1280" width="9.140625" style="2"/>
    <col min="1281" max="1281" width="5" style="2" customWidth="1"/>
    <col min="1282" max="1282" width="6.42578125" style="2" customWidth="1"/>
    <col min="1283" max="1283" width="7.85546875" style="2" customWidth="1"/>
    <col min="1284" max="1284" width="6.5703125" style="2" customWidth="1"/>
    <col min="1285" max="1285" width="10.85546875" style="2" customWidth="1"/>
    <col min="1286" max="1286" width="20.42578125" style="2" customWidth="1"/>
    <col min="1287" max="1287" width="3.85546875" style="2" customWidth="1"/>
    <col min="1288" max="1288" width="10.28515625" style="2" customWidth="1"/>
    <col min="1289" max="1289" width="0" style="2" hidden="1" customWidth="1"/>
    <col min="1290" max="1290" width="10.5703125" style="2" customWidth="1"/>
    <col min="1291" max="1291" width="8.5703125" style="2" customWidth="1"/>
    <col min="1292" max="1292" width="18.7109375" style="2" customWidth="1"/>
    <col min="1293" max="1536" width="9.140625" style="2"/>
    <col min="1537" max="1537" width="5" style="2" customWidth="1"/>
    <col min="1538" max="1538" width="6.42578125" style="2" customWidth="1"/>
    <col min="1539" max="1539" width="7.85546875" style="2" customWidth="1"/>
    <col min="1540" max="1540" width="6.5703125" style="2" customWidth="1"/>
    <col min="1541" max="1541" width="10.85546875" style="2" customWidth="1"/>
    <col min="1542" max="1542" width="20.42578125" style="2" customWidth="1"/>
    <col min="1543" max="1543" width="3.85546875" style="2" customWidth="1"/>
    <col min="1544" max="1544" width="10.28515625" style="2" customWidth="1"/>
    <col min="1545" max="1545" width="0" style="2" hidden="1" customWidth="1"/>
    <col min="1546" max="1546" width="10.5703125" style="2" customWidth="1"/>
    <col min="1547" max="1547" width="8.5703125" style="2" customWidth="1"/>
    <col min="1548" max="1548" width="18.7109375" style="2" customWidth="1"/>
    <col min="1549" max="1792" width="9.140625" style="2"/>
    <col min="1793" max="1793" width="5" style="2" customWidth="1"/>
    <col min="1794" max="1794" width="6.42578125" style="2" customWidth="1"/>
    <col min="1795" max="1795" width="7.85546875" style="2" customWidth="1"/>
    <col min="1796" max="1796" width="6.5703125" style="2" customWidth="1"/>
    <col min="1797" max="1797" width="10.85546875" style="2" customWidth="1"/>
    <col min="1798" max="1798" width="20.42578125" style="2" customWidth="1"/>
    <col min="1799" max="1799" width="3.85546875" style="2" customWidth="1"/>
    <col min="1800" max="1800" width="10.28515625" style="2" customWidth="1"/>
    <col min="1801" max="1801" width="0" style="2" hidden="1" customWidth="1"/>
    <col min="1802" max="1802" width="10.5703125" style="2" customWidth="1"/>
    <col min="1803" max="1803" width="8.5703125" style="2" customWidth="1"/>
    <col min="1804" max="1804" width="18.7109375" style="2" customWidth="1"/>
    <col min="1805" max="2048" width="9.140625" style="2"/>
    <col min="2049" max="2049" width="5" style="2" customWidth="1"/>
    <col min="2050" max="2050" width="6.42578125" style="2" customWidth="1"/>
    <col min="2051" max="2051" width="7.85546875" style="2" customWidth="1"/>
    <col min="2052" max="2052" width="6.5703125" style="2" customWidth="1"/>
    <col min="2053" max="2053" width="10.85546875" style="2" customWidth="1"/>
    <col min="2054" max="2054" width="20.42578125" style="2" customWidth="1"/>
    <col min="2055" max="2055" width="3.85546875" style="2" customWidth="1"/>
    <col min="2056" max="2056" width="10.28515625" style="2" customWidth="1"/>
    <col min="2057" max="2057" width="0" style="2" hidden="1" customWidth="1"/>
    <col min="2058" max="2058" width="10.5703125" style="2" customWidth="1"/>
    <col min="2059" max="2059" width="8.5703125" style="2" customWidth="1"/>
    <col min="2060" max="2060" width="18.7109375" style="2" customWidth="1"/>
    <col min="2061" max="2304" width="9.140625" style="2"/>
    <col min="2305" max="2305" width="5" style="2" customWidth="1"/>
    <col min="2306" max="2306" width="6.42578125" style="2" customWidth="1"/>
    <col min="2307" max="2307" width="7.85546875" style="2" customWidth="1"/>
    <col min="2308" max="2308" width="6.5703125" style="2" customWidth="1"/>
    <col min="2309" max="2309" width="10.85546875" style="2" customWidth="1"/>
    <col min="2310" max="2310" width="20.42578125" style="2" customWidth="1"/>
    <col min="2311" max="2311" width="3.85546875" style="2" customWidth="1"/>
    <col min="2312" max="2312" width="10.28515625" style="2" customWidth="1"/>
    <col min="2313" max="2313" width="0" style="2" hidden="1" customWidth="1"/>
    <col min="2314" max="2314" width="10.5703125" style="2" customWidth="1"/>
    <col min="2315" max="2315" width="8.5703125" style="2" customWidth="1"/>
    <col min="2316" max="2316" width="18.7109375" style="2" customWidth="1"/>
    <col min="2317" max="2560" width="9.140625" style="2"/>
    <col min="2561" max="2561" width="5" style="2" customWidth="1"/>
    <col min="2562" max="2562" width="6.42578125" style="2" customWidth="1"/>
    <col min="2563" max="2563" width="7.85546875" style="2" customWidth="1"/>
    <col min="2564" max="2564" width="6.5703125" style="2" customWidth="1"/>
    <col min="2565" max="2565" width="10.85546875" style="2" customWidth="1"/>
    <col min="2566" max="2566" width="20.42578125" style="2" customWidth="1"/>
    <col min="2567" max="2567" width="3.85546875" style="2" customWidth="1"/>
    <col min="2568" max="2568" width="10.28515625" style="2" customWidth="1"/>
    <col min="2569" max="2569" width="0" style="2" hidden="1" customWidth="1"/>
    <col min="2570" max="2570" width="10.5703125" style="2" customWidth="1"/>
    <col min="2571" max="2571" width="8.5703125" style="2" customWidth="1"/>
    <col min="2572" max="2572" width="18.7109375" style="2" customWidth="1"/>
    <col min="2573" max="2816" width="9.140625" style="2"/>
    <col min="2817" max="2817" width="5" style="2" customWidth="1"/>
    <col min="2818" max="2818" width="6.42578125" style="2" customWidth="1"/>
    <col min="2819" max="2819" width="7.85546875" style="2" customWidth="1"/>
    <col min="2820" max="2820" width="6.5703125" style="2" customWidth="1"/>
    <col min="2821" max="2821" width="10.85546875" style="2" customWidth="1"/>
    <col min="2822" max="2822" width="20.42578125" style="2" customWidth="1"/>
    <col min="2823" max="2823" width="3.85546875" style="2" customWidth="1"/>
    <col min="2824" max="2824" width="10.28515625" style="2" customWidth="1"/>
    <col min="2825" max="2825" width="0" style="2" hidden="1" customWidth="1"/>
    <col min="2826" max="2826" width="10.5703125" style="2" customWidth="1"/>
    <col min="2827" max="2827" width="8.5703125" style="2" customWidth="1"/>
    <col min="2828" max="2828" width="18.7109375" style="2" customWidth="1"/>
    <col min="2829" max="3072" width="9.140625" style="2"/>
    <col min="3073" max="3073" width="5" style="2" customWidth="1"/>
    <col min="3074" max="3074" width="6.42578125" style="2" customWidth="1"/>
    <col min="3075" max="3075" width="7.85546875" style="2" customWidth="1"/>
    <col min="3076" max="3076" width="6.5703125" style="2" customWidth="1"/>
    <col min="3077" max="3077" width="10.85546875" style="2" customWidth="1"/>
    <col min="3078" max="3078" width="20.42578125" style="2" customWidth="1"/>
    <col min="3079" max="3079" width="3.85546875" style="2" customWidth="1"/>
    <col min="3080" max="3080" width="10.28515625" style="2" customWidth="1"/>
    <col min="3081" max="3081" width="0" style="2" hidden="1" customWidth="1"/>
    <col min="3082" max="3082" width="10.5703125" style="2" customWidth="1"/>
    <col min="3083" max="3083" width="8.5703125" style="2" customWidth="1"/>
    <col min="3084" max="3084" width="18.7109375" style="2" customWidth="1"/>
    <col min="3085" max="3328" width="9.140625" style="2"/>
    <col min="3329" max="3329" width="5" style="2" customWidth="1"/>
    <col min="3330" max="3330" width="6.42578125" style="2" customWidth="1"/>
    <col min="3331" max="3331" width="7.85546875" style="2" customWidth="1"/>
    <col min="3332" max="3332" width="6.5703125" style="2" customWidth="1"/>
    <col min="3333" max="3333" width="10.85546875" style="2" customWidth="1"/>
    <col min="3334" max="3334" width="20.42578125" style="2" customWidth="1"/>
    <col min="3335" max="3335" width="3.85546875" style="2" customWidth="1"/>
    <col min="3336" max="3336" width="10.28515625" style="2" customWidth="1"/>
    <col min="3337" max="3337" width="0" style="2" hidden="1" customWidth="1"/>
    <col min="3338" max="3338" width="10.5703125" style="2" customWidth="1"/>
    <col min="3339" max="3339" width="8.5703125" style="2" customWidth="1"/>
    <col min="3340" max="3340" width="18.7109375" style="2" customWidth="1"/>
    <col min="3341" max="3584" width="9.140625" style="2"/>
    <col min="3585" max="3585" width="5" style="2" customWidth="1"/>
    <col min="3586" max="3586" width="6.42578125" style="2" customWidth="1"/>
    <col min="3587" max="3587" width="7.85546875" style="2" customWidth="1"/>
    <col min="3588" max="3588" width="6.5703125" style="2" customWidth="1"/>
    <col min="3589" max="3589" width="10.85546875" style="2" customWidth="1"/>
    <col min="3590" max="3590" width="20.42578125" style="2" customWidth="1"/>
    <col min="3591" max="3591" width="3.85546875" style="2" customWidth="1"/>
    <col min="3592" max="3592" width="10.28515625" style="2" customWidth="1"/>
    <col min="3593" max="3593" width="0" style="2" hidden="1" customWidth="1"/>
    <col min="3594" max="3594" width="10.5703125" style="2" customWidth="1"/>
    <col min="3595" max="3595" width="8.5703125" style="2" customWidth="1"/>
    <col min="3596" max="3596" width="18.7109375" style="2" customWidth="1"/>
    <col min="3597" max="3840" width="9.140625" style="2"/>
    <col min="3841" max="3841" width="5" style="2" customWidth="1"/>
    <col min="3842" max="3842" width="6.42578125" style="2" customWidth="1"/>
    <col min="3843" max="3843" width="7.85546875" style="2" customWidth="1"/>
    <col min="3844" max="3844" width="6.5703125" style="2" customWidth="1"/>
    <col min="3845" max="3845" width="10.85546875" style="2" customWidth="1"/>
    <col min="3846" max="3846" width="20.42578125" style="2" customWidth="1"/>
    <col min="3847" max="3847" width="3.85546875" style="2" customWidth="1"/>
    <col min="3848" max="3848" width="10.28515625" style="2" customWidth="1"/>
    <col min="3849" max="3849" width="0" style="2" hidden="1" customWidth="1"/>
    <col min="3850" max="3850" width="10.5703125" style="2" customWidth="1"/>
    <col min="3851" max="3851" width="8.5703125" style="2" customWidth="1"/>
    <col min="3852" max="3852" width="18.7109375" style="2" customWidth="1"/>
    <col min="3853" max="4096" width="9.140625" style="2"/>
    <col min="4097" max="4097" width="5" style="2" customWidth="1"/>
    <col min="4098" max="4098" width="6.42578125" style="2" customWidth="1"/>
    <col min="4099" max="4099" width="7.85546875" style="2" customWidth="1"/>
    <col min="4100" max="4100" width="6.5703125" style="2" customWidth="1"/>
    <col min="4101" max="4101" width="10.85546875" style="2" customWidth="1"/>
    <col min="4102" max="4102" width="20.42578125" style="2" customWidth="1"/>
    <col min="4103" max="4103" width="3.85546875" style="2" customWidth="1"/>
    <col min="4104" max="4104" width="10.28515625" style="2" customWidth="1"/>
    <col min="4105" max="4105" width="0" style="2" hidden="1" customWidth="1"/>
    <col min="4106" max="4106" width="10.5703125" style="2" customWidth="1"/>
    <col min="4107" max="4107" width="8.5703125" style="2" customWidth="1"/>
    <col min="4108" max="4108" width="18.7109375" style="2" customWidth="1"/>
    <col min="4109" max="4352" width="9.140625" style="2"/>
    <col min="4353" max="4353" width="5" style="2" customWidth="1"/>
    <col min="4354" max="4354" width="6.42578125" style="2" customWidth="1"/>
    <col min="4355" max="4355" width="7.85546875" style="2" customWidth="1"/>
    <col min="4356" max="4356" width="6.5703125" style="2" customWidth="1"/>
    <col min="4357" max="4357" width="10.85546875" style="2" customWidth="1"/>
    <col min="4358" max="4358" width="20.42578125" style="2" customWidth="1"/>
    <col min="4359" max="4359" width="3.85546875" style="2" customWidth="1"/>
    <col min="4360" max="4360" width="10.28515625" style="2" customWidth="1"/>
    <col min="4361" max="4361" width="0" style="2" hidden="1" customWidth="1"/>
    <col min="4362" max="4362" width="10.5703125" style="2" customWidth="1"/>
    <col min="4363" max="4363" width="8.5703125" style="2" customWidth="1"/>
    <col min="4364" max="4364" width="18.7109375" style="2" customWidth="1"/>
    <col min="4365" max="4608" width="9.140625" style="2"/>
    <col min="4609" max="4609" width="5" style="2" customWidth="1"/>
    <col min="4610" max="4610" width="6.42578125" style="2" customWidth="1"/>
    <col min="4611" max="4611" width="7.85546875" style="2" customWidth="1"/>
    <col min="4612" max="4612" width="6.5703125" style="2" customWidth="1"/>
    <col min="4613" max="4613" width="10.85546875" style="2" customWidth="1"/>
    <col min="4614" max="4614" width="20.42578125" style="2" customWidth="1"/>
    <col min="4615" max="4615" width="3.85546875" style="2" customWidth="1"/>
    <col min="4616" max="4616" width="10.28515625" style="2" customWidth="1"/>
    <col min="4617" max="4617" width="0" style="2" hidden="1" customWidth="1"/>
    <col min="4618" max="4618" width="10.5703125" style="2" customWidth="1"/>
    <col min="4619" max="4619" width="8.5703125" style="2" customWidth="1"/>
    <col min="4620" max="4620" width="18.7109375" style="2" customWidth="1"/>
    <col min="4621" max="4864" width="9.140625" style="2"/>
    <col min="4865" max="4865" width="5" style="2" customWidth="1"/>
    <col min="4866" max="4866" width="6.42578125" style="2" customWidth="1"/>
    <col min="4867" max="4867" width="7.85546875" style="2" customWidth="1"/>
    <col min="4868" max="4868" width="6.5703125" style="2" customWidth="1"/>
    <col min="4869" max="4869" width="10.85546875" style="2" customWidth="1"/>
    <col min="4870" max="4870" width="20.42578125" style="2" customWidth="1"/>
    <col min="4871" max="4871" width="3.85546875" style="2" customWidth="1"/>
    <col min="4872" max="4872" width="10.28515625" style="2" customWidth="1"/>
    <col min="4873" max="4873" width="0" style="2" hidden="1" customWidth="1"/>
    <col min="4874" max="4874" width="10.5703125" style="2" customWidth="1"/>
    <col min="4875" max="4875" width="8.5703125" style="2" customWidth="1"/>
    <col min="4876" max="4876" width="18.7109375" style="2" customWidth="1"/>
    <col min="4877" max="5120" width="9.140625" style="2"/>
    <col min="5121" max="5121" width="5" style="2" customWidth="1"/>
    <col min="5122" max="5122" width="6.42578125" style="2" customWidth="1"/>
    <col min="5123" max="5123" width="7.85546875" style="2" customWidth="1"/>
    <col min="5124" max="5124" width="6.5703125" style="2" customWidth="1"/>
    <col min="5125" max="5125" width="10.85546875" style="2" customWidth="1"/>
    <col min="5126" max="5126" width="20.42578125" style="2" customWidth="1"/>
    <col min="5127" max="5127" width="3.85546875" style="2" customWidth="1"/>
    <col min="5128" max="5128" width="10.28515625" style="2" customWidth="1"/>
    <col min="5129" max="5129" width="0" style="2" hidden="1" customWidth="1"/>
    <col min="5130" max="5130" width="10.5703125" style="2" customWidth="1"/>
    <col min="5131" max="5131" width="8.5703125" style="2" customWidth="1"/>
    <col min="5132" max="5132" width="18.7109375" style="2" customWidth="1"/>
    <col min="5133" max="5376" width="9.140625" style="2"/>
    <col min="5377" max="5377" width="5" style="2" customWidth="1"/>
    <col min="5378" max="5378" width="6.42578125" style="2" customWidth="1"/>
    <col min="5379" max="5379" width="7.85546875" style="2" customWidth="1"/>
    <col min="5380" max="5380" width="6.5703125" style="2" customWidth="1"/>
    <col min="5381" max="5381" width="10.85546875" style="2" customWidth="1"/>
    <col min="5382" max="5382" width="20.42578125" style="2" customWidth="1"/>
    <col min="5383" max="5383" width="3.85546875" style="2" customWidth="1"/>
    <col min="5384" max="5384" width="10.28515625" style="2" customWidth="1"/>
    <col min="5385" max="5385" width="0" style="2" hidden="1" customWidth="1"/>
    <col min="5386" max="5386" width="10.5703125" style="2" customWidth="1"/>
    <col min="5387" max="5387" width="8.5703125" style="2" customWidth="1"/>
    <col min="5388" max="5388" width="18.7109375" style="2" customWidth="1"/>
    <col min="5389" max="5632" width="9.140625" style="2"/>
    <col min="5633" max="5633" width="5" style="2" customWidth="1"/>
    <col min="5634" max="5634" width="6.42578125" style="2" customWidth="1"/>
    <col min="5635" max="5635" width="7.85546875" style="2" customWidth="1"/>
    <col min="5636" max="5636" width="6.5703125" style="2" customWidth="1"/>
    <col min="5637" max="5637" width="10.85546875" style="2" customWidth="1"/>
    <col min="5638" max="5638" width="20.42578125" style="2" customWidth="1"/>
    <col min="5639" max="5639" width="3.85546875" style="2" customWidth="1"/>
    <col min="5640" max="5640" width="10.28515625" style="2" customWidth="1"/>
    <col min="5641" max="5641" width="0" style="2" hidden="1" customWidth="1"/>
    <col min="5642" max="5642" width="10.5703125" style="2" customWidth="1"/>
    <col min="5643" max="5643" width="8.5703125" style="2" customWidth="1"/>
    <col min="5644" max="5644" width="18.7109375" style="2" customWidth="1"/>
    <col min="5645" max="5888" width="9.140625" style="2"/>
    <col min="5889" max="5889" width="5" style="2" customWidth="1"/>
    <col min="5890" max="5890" width="6.42578125" style="2" customWidth="1"/>
    <col min="5891" max="5891" width="7.85546875" style="2" customWidth="1"/>
    <col min="5892" max="5892" width="6.5703125" style="2" customWidth="1"/>
    <col min="5893" max="5893" width="10.85546875" style="2" customWidth="1"/>
    <col min="5894" max="5894" width="20.42578125" style="2" customWidth="1"/>
    <col min="5895" max="5895" width="3.85546875" style="2" customWidth="1"/>
    <col min="5896" max="5896" width="10.28515625" style="2" customWidth="1"/>
    <col min="5897" max="5897" width="0" style="2" hidden="1" customWidth="1"/>
    <col min="5898" max="5898" width="10.5703125" style="2" customWidth="1"/>
    <col min="5899" max="5899" width="8.5703125" style="2" customWidth="1"/>
    <col min="5900" max="5900" width="18.7109375" style="2" customWidth="1"/>
    <col min="5901" max="6144" width="9.140625" style="2"/>
    <col min="6145" max="6145" width="5" style="2" customWidth="1"/>
    <col min="6146" max="6146" width="6.42578125" style="2" customWidth="1"/>
    <col min="6147" max="6147" width="7.85546875" style="2" customWidth="1"/>
    <col min="6148" max="6148" width="6.5703125" style="2" customWidth="1"/>
    <col min="6149" max="6149" width="10.85546875" style="2" customWidth="1"/>
    <col min="6150" max="6150" width="20.42578125" style="2" customWidth="1"/>
    <col min="6151" max="6151" width="3.85546875" style="2" customWidth="1"/>
    <col min="6152" max="6152" width="10.28515625" style="2" customWidth="1"/>
    <col min="6153" max="6153" width="0" style="2" hidden="1" customWidth="1"/>
    <col min="6154" max="6154" width="10.5703125" style="2" customWidth="1"/>
    <col min="6155" max="6155" width="8.5703125" style="2" customWidth="1"/>
    <col min="6156" max="6156" width="18.7109375" style="2" customWidth="1"/>
    <col min="6157" max="6400" width="9.140625" style="2"/>
    <col min="6401" max="6401" width="5" style="2" customWidth="1"/>
    <col min="6402" max="6402" width="6.42578125" style="2" customWidth="1"/>
    <col min="6403" max="6403" width="7.85546875" style="2" customWidth="1"/>
    <col min="6404" max="6404" width="6.5703125" style="2" customWidth="1"/>
    <col min="6405" max="6405" width="10.85546875" style="2" customWidth="1"/>
    <col min="6406" max="6406" width="20.42578125" style="2" customWidth="1"/>
    <col min="6407" max="6407" width="3.85546875" style="2" customWidth="1"/>
    <col min="6408" max="6408" width="10.28515625" style="2" customWidth="1"/>
    <col min="6409" max="6409" width="0" style="2" hidden="1" customWidth="1"/>
    <col min="6410" max="6410" width="10.5703125" style="2" customWidth="1"/>
    <col min="6411" max="6411" width="8.5703125" style="2" customWidth="1"/>
    <col min="6412" max="6412" width="18.7109375" style="2" customWidth="1"/>
    <col min="6413" max="6656" width="9.140625" style="2"/>
    <col min="6657" max="6657" width="5" style="2" customWidth="1"/>
    <col min="6658" max="6658" width="6.42578125" style="2" customWidth="1"/>
    <col min="6659" max="6659" width="7.85546875" style="2" customWidth="1"/>
    <col min="6660" max="6660" width="6.5703125" style="2" customWidth="1"/>
    <col min="6661" max="6661" width="10.85546875" style="2" customWidth="1"/>
    <col min="6662" max="6662" width="20.42578125" style="2" customWidth="1"/>
    <col min="6663" max="6663" width="3.85546875" style="2" customWidth="1"/>
    <col min="6664" max="6664" width="10.28515625" style="2" customWidth="1"/>
    <col min="6665" max="6665" width="0" style="2" hidden="1" customWidth="1"/>
    <col min="6666" max="6666" width="10.5703125" style="2" customWidth="1"/>
    <col min="6667" max="6667" width="8.5703125" style="2" customWidth="1"/>
    <col min="6668" max="6668" width="18.7109375" style="2" customWidth="1"/>
    <col min="6669" max="6912" width="9.140625" style="2"/>
    <col min="6913" max="6913" width="5" style="2" customWidth="1"/>
    <col min="6914" max="6914" width="6.42578125" style="2" customWidth="1"/>
    <col min="6915" max="6915" width="7.85546875" style="2" customWidth="1"/>
    <col min="6916" max="6916" width="6.5703125" style="2" customWidth="1"/>
    <col min="6917" max="6917" width="10.85546875" style="2" customWidth="1"/>
    <col min="6918" max="6918" width="20.42578125" style="2" customWidth="1"/>
    <col min="6919" max="6919" width="3.85546875" style="2" customWidth="1"/>
    <col min="6920" max="6920" width="10.28515625" style="2" customWidth="1"/>
    <col min="6921" max="6921" width="0" style="2" hidden="1" customWidth="1"/>
    <col min="6922" max="6922" width="10.5703125" style="2" customWidth="1"/>
    <col min="6923" max="6923" width="8.5703125" style="2" customWidth="1"/>
    <col min="6924" max="6924" width="18.7109375" style="2" customWidth="1"/>
    <col min="6925" max="7168" width="9.140625" style="2"/>
    <col min="7169" max="7169" width="5" style="2" customWidth="1"/>
    <col min="7170" max="7170" width="6.42578125" style="2" customWidth="1"/>
    <col min="7171" max="7171" width="7.85546875" style="2" customWidth="1"/>
    <col min="7172" max="7172" width="6.5703125" style="2" customWidth="1"/>
    <col min="7173" max="7173" width="10.85546875" style="2" customWidth="1"/>
    <col min="7174" max="7174" width="20.42578125" style="2" customWidth="1"/>
    <col min="7175" max="7175" width="3.85546875" style="2" customWidth="1"/>
    <col min="7176" max="7176" width="10.28515625" style="2" customWidth="1"/>
    <col min="7177" max="7177" width="0" style="2" hidden="1" customWidth="1"/>
    <col min="7178" max="7178" width="10.5703125" style="2" customWidth="1"/>
    <col min="7179" max="7179" width="8.5703125" style="2" customWidth="1"/>
    <col min="7180" max="7180" width="18.7109375" style="2" customWidth="1"/>
    <col min="7181" max="7424" width="9.140625" style="2"/>
    <col min="7425" max="7425" width="5" style="2" customWidth="1"/>
    <col min="7426" max="7426" width="6.42578125" style="2" customWidth="1"/>
    <col min="7427" max="7427" width="7.85546875" style="2" customWidth="1"/>
    <col min="7428" max="7428" width="6.5703125" style="2" customWidth="1"/>
    <col min="7429" max="7429" width="10.85546875" style="2" customWidth="1"/>
    <col min="7430" max="7430" width="20.42578125" style="2" customWidth="1"/>
    <col min="7431" max="7431" width="3.85546875" style="2" customWidth="1"/>
    <col min="7432" max="7432" width="10.28515625" style="2" customWidth="1"/>
    <col min="7433" max="7433" width="0" style="2" hidden="1" customWidth="1"/>
    <col min="7434" max="7434" width="10.5703125" style="2" customWidth="1"/>
    <col min="7435" max="7435" width="8.5703125" style="2" customWidth="1"/>
    <col min="7436" max="7436" width="18.7109375" style="2" customWidth="1"/>
    <col min="7437" max="7680" width="9.140625" style="2"/>
    <col min="7681" max="7681" width="5" style="2" customWidth="1"/>
    <col min="7682" max="7682" width="6.42578125" style="2" customWidth="1"/>
    <col min="7683" max="7683" width="7.85546875" style="2" customWidth="1"/>
    <col min="7684" max="7684" width="6.5703125" style="2" customWidth="1"/>
    <col min="7685" max="7685" width="10.85546875" style="2" customWidth="1"/>
    <col min="7686" max="7686" width="20.42578125" style="2" customWidth="1"/>
    <col min="7687" max="7687" width="3.85546875" style="2" customWidth="1"/>
    <col min="7688" max="7688" width="10.28515625" style="2" customWidth="1"/>
    <col min="7689" max="7689" width="0" style="2" hidden="1" customWidth="1"/>
    <col min="7690" max="7690" width="10.5703125" style="2" customWidth="1"/>
    <col min="7691" max="7691" width="8.5703125" style="2" customWidth="1"/>
    <col min="7692" max="7692" width="18.7109375" style="2" customWidth="1"/>
    <col min="7693" max="7936" width="9.140625" style="2"/>
    <col min="7937" max="7937" width="5" style="2" customWidth="1"/>
    <col min="7938" max="7938" width="6.42578125" style="2" customWidth="1"/>
    <col min="7939" max="7939" width="7.85546875" style="2" customWidth="1"/>
    <col min="7940" max="7940" width="6.5703125" style="2" customWidth="1"/>
    <col min="7941" max="7941" width="10.85546875" style="2" customWidth="1"/>
    <col min="7942" max="7942" width="20.42578125" style="2" customWidth="1"/>
    <col min="7943" max="7943" width="3.85546875" style="2" customWidth="1"/>
    <col min="7944" max="7944" width="10.28515625" style="2" customWidth="1"/>
    <col min="7945" max="7945" width="0" style="2" hidden="1" customWidth="1"/>
    <col min="7946" max="7946" width="10.5703125" style="2" customWidth="1"/>
    <col min="7947" max="7947" width="8.5703125" style="2" customWidth="1"/>
    <col min="7948" max="7948" width="18.7109375" style="2" customWidth="1"/>
    <col min="7949" max="8192" width="9.140625" style="2"/>
    <col min="8193" max="8193" width="5" style="2" customWidth="1"/>
    <col min="8194" max="8194" width="6.42578125" style="2" customWidth="1"/>
    <col min="8195" max="8195" width="7.85546875" style="2" customWidth="1"/>
    <col min="8196" max="8196" width="6.5703125" style="2" customWidth="1"/>
    <col min="8197" max="8197" width="10.85546875" style="2" customWidth="1"/>
    <col min="8198" max="8198" width="20.42578125" style="2" customWidth="1"/>
    <col min="8199" max="8199" width="3.85546875" style="2" customWidth="1"/>
    <col min="8200" max="8200" width="10.28515625" style="2" customWidth="1"/>
    <col min="8201" max="8201" width="0" style="2" hidden="1" customWidth="1"/>
    <col min="8202" max="8202" width="10.5703125" style="2" customWidth="1"/>
    <col min="8203" max="8203" width="8.5703125" style="2" customWidth="1"/>
    <col min="8204" max="8204" width="18.7109375" style="2" customWidth="1"/>
    <col min="8205" max="8448" width="9.140625" style="2"/>
    <col min="8449" max="8449" width="5" style="2" customWidth="1"/>
    <col min="8450" max="8450" width="6.42578125" style="2" customWidth="1"/>
    <col min="8451" max="8451" width="7.85546875" style="2" customWidth="1"/>
    <col min="8452" max="8452" width="6.5703125" style="2" customWidth="1"/>
    <col min="8453" max="8453" width="10.85546875" style="2" customWidth="1"/>
    <col min="8454" max="8454" width="20.42578125" style="2" customWidth="1"/>
    <col min="8455" max="8455" width="3.85546875" style="2" customWidth="1"/>
    <col min="8456" max="8456" width="10.28515625" style="2" customWidth="1"/>
    <col min="8457" max="8457" width="0" style="2" hidden="1" customWidth="1"/>
    <col min="8458" max="8458" width="10.5703125" style="2" customWidth="1"/>
    <col min="8459" max="8459" width="8.5703125" style="2" customWidth="1"/>
    <col min="8460" max="8460" width="18.7109375" style="2" customWidth="1"/>
    <col min="8461" max="8704" width="9.140625" style="2"/>
    <col min="8705" max="8705" width="5" style="2" customWidth="1"/>
    <col min="8706" max="8706" width="6.42578125" style="2" customWidth="1"/>
    <col min="8707" max="8707" width="7.85546875" style="2" customWidth="1"/>
    <col min="8708" max="8708" width="6.5703125" style="2" customWidth="1"/>
    <col min="8709" max="8709" width="10.85546875" style="2" customWidth="1"/>
    <col min="8710" max="8710" width="20.42578125" style="2" customWidth="1"/>
    <col min="8711" max="8711" width="3.85546875" style="2" customWidth="1"/>
    <col min="8712" max="8712" width="10.28515625" style="2" customWidth="1"/>
    <col min="8713" max="8713" width="0" style="2" hidden="1" customWidth="1"/>
    <col min="8714" max="8714" width="10.5703125" style="2" customWidth="1"/>
    <col min="8715" max="8715" width="8.5703125" style="2" customWidth="1"/>
    <col min="8716" max="8716" width="18.7109375" style="2" customWidth="1"/>
    <col min="8717" max="8960" width="9.140625" style="2"/>
    <col min="8961" max="8961" width="5" style="2" customWidth="1"/>
    <col min="8962" max="8962" width="6.42578125" style="2" customWidth="1"/>
    <col min="8963" max="8963" width="7.85546875" style="2" customWidth="1"/>
    <col min="8964" max="8964" width="6.5703125" style="2" customWidth="1"/>
    <col min="8965" max="8965" width="10.85546875" style="2" customWidth="1"/>
    <col min="8966" max="8966" width="20.42578125" style="2" customWidth="1"/>
    <col min="8967" max="8967" width="3.85546875" style="2" customWidth="1"/>
    <col min="8968" max="8968" width="10.28515625" style="2" customWidth="1"/>
    <col min="8969" max="8969" width="0" style="2" hidden="1" customWidth="1"/>
    <col min="8970" max="8970" width="10.5703125" style="2" customWidth="1"/>
    <col min="8971" max="8971" width="8.5703125" style="2" customWidth="1"/>
    <col min="8972" max="8972" width="18.7109375" style="2" customWidth="1"/>
    <col min="8973" max="9216" width="9.140625" style="2"/>
    <col min="9217" max="9217" width="5" style="2" customWidth="1"/>
    <col min="9218" max="9218" width="6.42578125" style="2" customWidth="1"/>
    <col min="9219" max="9219" width="7.85546875" style="2" customWidth="1"/>
    <col min="9220" max="9220" width="6.5703125" style="2" customWidth="1"/>
    <col min="9221" max="9221" width="10.85546875" style="2" customWidth="1"/>
    <col min="9222" max="9222" width="20.42578125" style="2" customWidth="1"/>
    <col min="9223" max="9223" width="3.85546875" style="2" customWidth="1"/>
    <col min="9224" max="9224" width="10.28515625" style="2" customWidth="1"/>
    <col min="9225" max="9225" width="0" style="2" hidden="1" customWidth="1"/>
    <col min="9226" max="9226" width="10.5703125" style="2" customWidth="1"/>
    <col min="9227" max="9227" width="8.5703125" style="2" customWidth="1"/>
    <col min="9228" max="9228" width="18.7109375" style="2" customWidth="1"/>
    <col min="9229" max="9472" width="9.140625" style="2"/>
    <col min="9473" max="9473" width="5" style="2" customWidth="1"/>
    <col min="9474" max="9474" width="6.42578125" style="2" customWidth="1"/>
    <col min="9475" max="9475" width="7.85546875" style="2" customWidth="1"/>
    <col min="9476" max="9476" width="6.5703125" style="2" customWidth="1"/>
    <col min="9477" max="9477" width="10.85546875" style="2" customWidth="1"/>
    <col min="9478" max="9478" width="20.42578125" style="2" customWidth="1"/>
    <col min="9479" max="9479" width="3.85546875" style="2" customWidth="1"/>
    <col min="9480" max="9480" width="10.28515625" style="2" customWidth="1"/>
    <col min="9481" max="9481" width="0" style="2" hidden="1" customWidth="1"/>
    <col min="9482" max="9482" width="10.5703125" style="2" customWidth="1"/>
    <col min="9483" max="9483" width="8.5703125" style="2" customWidth="1"/>
    <col min="9484" max="9484" width="18.7109375" style="2" customWidth="1"/>
    <col min="9485" max="9728" width="9.140625" style="2"/>
    <col min="9729" max="9729" width="5" style="2" customWidth="1"/>
    <col min="9730" max="9730" width="6.42578125" style="2" customWidth="1"/>
    <col min="9731" max="9731" width="7.85546875" style="2" customWidth="1"/>
    <col min="9732" max="9732" width="6.5703125" style="2" customWidth="1"/>
    <col min="9733" max="9733" width="10.85546875" style="2" customWidth="1"/>
    <col min="9734" max="9734" width="20.42578125" style="2" customWidth="1"/>
    <col min="9735" max="9735" width="3.85546875" style="2" customWidth="1"/>
    <col min="9736" max="9736" width="10.28515625" style="2" customWidth="1"/>
    <col min="9737" max="9737" width="0" style="2" hidden="1" customWidth="1"/>
    <col min="9738" max="9738" width="10.5703125" style="2" customWidth="1"/>
    <col min="9739" max="9739" width="8.5703125" style="2" customWidth="1"/>
    <col min="9740" max="9740" width="18.7109375" style="2" customWidth="1"/>
    <col min="9741" max="9984" width="9.140625" style="2"/>
    <col min="9985" max="9985" width="5" style="2" customWidth="1"/>
    <col min="9986" max="9986" width="6.42578125" style="2" customWidth="1"/>
    <col min="9987" max="9987" width="7.85546875" style="2" customWidth="1"/>
    <col min="9988" max="9988" width="6.5703125" style="2" customWidth="1"/>
    <col min="9989" max="9989" width="10.85546875" style="2" customWidth="1"/>
    <col min="9990" max="9990" width="20.42578125" style="2" customWidth="1"/>
    <col min="9991" max="9991" width="3.85546875" style="2" customWidth="1"/>
    <col min="9992" max="9992" width="10.28515625" style="2" customWidth="1"/>
    <col min="9993" max="9993" width="0" style="2" hidden="1" customWidth="1"/>
    <col min="9994" max="9994" width="10.5703125" style="2" customWidth="1"/>
    <col min="9995" max="9995" width="8.5703125" style="2" customWidth="1"/>
    <col min="9996" max="9996" width="18.7109375" style="2" customWidth="1"/>
    <col min="9997" max="10240" width="9.140625" style="2"/>
    <col min="10241" max="10241" width="5" style="2" customWidth="1"/>
    <col min="10242" max="10242" width="6.42578125" style="2" customWidth="1"/>
    <col min="10243" max="10243" width="7.85546875" style="2" customWidth="1"/>
    <col min="10244" max="10244" width="6.5703125" style="2" customWidth="1"/>
    <col min="10245" max="10245" width="10.85546875" style="2" customWidth="1"/>
    <col min="10246" max="10246" width="20.42578125" style="2" customWidth="1"/>
    <col min="10247" max="10247" width="3.85546875" style="2" customWidth="1"/>
    <col min="10248" max="10248" width="10.28515625" style="2" customWidth="1"/>
    <col min="10249" max="10249" width="0" style="2" hidden="1" customWidth="1"/>
    <col min="10250" max="10250" width="10.5703125" style="2" customWidth="1"/>
    <col min="10251" max="10251" width="8.5703125" style="2" customWidth="1"/>
    <col min="10252" max="10252" width="18.7109375" style="2" customWidth="1"/>
    <col min="10253" max="10496" width="9.140625" style="2"/>
    <col min="10497" max="10497" width="5" style="2" customWidth="1"/>
    <col min="10498" max="10498" width="6.42578125" style="2" customWidth="1"/>
    <col min="10499" max="10499" width="7.85546875" style="2" customWidth="1"/>
    <col min="10500" max="10500" width="6.5703125" style="2" customWidth="1"/>
    <col min="10501" max="10501" width="10.85546875" style="2" customWidth="1"/>
    <col min="10502" max="10502" width="20.42578125" style="2" customWidth="1"/>
    <col min="10503" max="10503" width="3.85546875" style="2" customWidth="1"/>
    <col min="10504" max="10504" width="10.28515625" style="2" customWidth="1"/>
    <col min="10505" max="10505" width="0" style="2" hidden="1" customWidth="1"/>
    <col min="10506" max="10506" width="10.5703125" style="2" customWidth="1"/>
    <col min="10507" max="10507" width="8.5703125" style="2" customWidth="1"/>
    <col min="10508" max="10508" width="18.7109375" style="2" customWidth="1"/>
    <col min="10509" max="10752" width="9.140625" style="2"/>
    <col min="10753" max="10753" width="5" style="2" customWidth="1"/>
    <col min="10754" max="10754" width="6.42578125" style="2" customWidth="1"/>
    <col min="10755" max="10755" width="7.85546875" style="2" customWidth="1"/>
    <col min="10756" max="10756" width="6.5703125" style="2" customWidth="1"/>
    <col min="10757" max="10757" width="10.85546875" style="2" customWidth="1"/>
    <col min="10758" max="10758" width="20.42578125" style="2" customWidth="1"/>
    <col min="10759" max="10759" width="3.85546875" style="2" customWidth="1"/>
    <col min="10760" max="10760" width="10.28515625" style="2" customWidth="1"/>
    <col min="10761" max="10761" width="0" style="2" hidden="1" customWidth="1"/>
    <col min="10762" max="10762" width="10.5703125" style="2" customWidth="1"/>
    <col min="10763" max="10763" width="8.5703125" style="2" customWidth="1"/>
    <col min="10764" max="10764" width="18.7109375" style="2" customWidth="1"/>
    <col min="10765" max="11008" width="9.140625" style="2"/>
    <col min="11009" max="11009" width="5" style="2" customWidth="1"/>
    <col min="11010" max="11010" width="6.42578125" style="2" customWidth="1"/>
    <col min="11011" max="11011" width="7.85546875" style="2" customWidth="1"/>
    <col min="11012" max="11012" width="6.5703125" style="2" customWidth="1"/>
    <col min="11013" max="11013" width="10.85546875" style="2" customWidth="1"/>
    <col min="11014" max="11014" width="20.42578125" style="2" customWidth="1"/>
    <col min="11015" max="11015" width="3.85546875" style="2" customWidth="1"/>
    <col min="11016" max="11016" width="10.28515625" style="2" customWidth="1"/>
    <col min="11017" max="11017" width="0" style="2" hidden="1" customWidth="1"/>
    <col min="11018" max="11018" width="10.5703125" style="2" customWidth="1"/>
    <col min="11019" max="11019" width="8.5703125" style="2" customWidth="1"/>
    <col min="11020" max="11020" width="18.7109375" style="2" customWidth="1"/>
    <col min="11021" max="11264" width="9.140625" style="2"/>
    <col min="11265" max="11265" width="5" style="2" customWidth="1"/>
    <col min="11266" max="11266" width="6.42578125" style="2" customWidth="1"/>
    <col min="11267" max="11267" width="7.85546875" style="2" customWidth="1"/>
    <col min="11268" max="11268" width="6.5703125" style="2" customWidth="1"/>
    <col min="11269" max="11269" width="10.85546875" style="2" customWidth="1"/>
    <col min="11270" max="11270" width="20.42578125" style="2" customWidth="1"/>
    <col min="11271" max="11271" width="3.85546875" style="2" customWidth="1"/>
    <col min="11272" max="11272" width="10.28515625" style="2" customWidth="1"/>
    <col min="11273" max="11273" width="0" style="2" hidden="1" customWidth="1"/>
    <col min="11274" max="11274" width="10.5703125" style="2" customWidth="1"/>
    <col min="11275" max="11275" width="8.5703125" style="2" customWidth="1"/>
    <col min="11276" max="11276" width="18.7109375" style="2" customWidth="1"/>
    <col min="11277" max="11520" width="9.140625" style="2"/>
    <col min="11521" max="11521" width="5" style="2" customWidth="1"/>
    <col min="11522" max="11522" width="6.42578125" style="2" customWidth="1"/>
    <col min="11523" max="11523" width="7.85546875" style="2" customWidth="1"/>
    <col min="11524" max="11524" width="6.5703125" style="2" customWidth="1"/>
    <col min="11525" max="11525" width="10.85546875" style="2" customWidth="1"/>
    <col min="11526" max="11526" width="20.42578125" style="2" customWidth="1"/>
    <col min="11527" max="11527" width="3.85546875" style="2" customWidth="1"/>
    <col min="11528" max="11528" width="10.28515625" style="2" customWidth="1"/>
    <col min="11529" max="11529" width="0" style="2" hidden="1" customWidth="1"/>
    <col min="11530" max="11530" width="10.5703125" style="2" customWidth="1"/>
    <col min="11531" max="11531" width="8.5703125" style="2" customWidth="1"/>
    <col min="11532" max="11532" width="18.7109375" style="2" customWidth="1"/>
    <col min="11533" max="11776" width="9.140625" style="2"/>
    <col min="11777" max="11777" width="5" style="2" customWidth="1"/>
    <col min="11778" max="11778" width="6.42578125" style="2" customWidth="1"/>
    <col min="11779" max="11779" width="7.85546875" style="2" customWidth="1"/>
    <col min="11780" max="11780" width="6.5703125" style="2" customWidth="1"/>
    <col min="11781" max="11781" width="10.85546875" style="2" customWidth="1"/>
    <col min="11782" max="11782" width="20.42578125" style="2" customWidth="1"/>
    <col min="11783" max="11783" width="3.85546875" style="2" customWidth="1"/>
    <col min="11784" max="11784" width="10.28515625" style="2" customWidth="1"/>
    <col min="11785" max="11785" width="0" style="2" hidden="1" customWidth="1"/>
    <col min="11786" max="11786" width="10.5703125" style="2" customWidth="1"/>
    <col min="11787" max="11787" width="8.5703125" style="2" customWidth="1"/>
    <col min="11788" max="11788" width="18.7109375" style="2" customWidth="1"/>
    <col min="11789" max="12032" width="9.140625" style="2"/>
    <col min="12033" max="12033" width="5" style="2" customWidth="1"/>
    <col min="12034" max="12034" width="6.42578125" style="2" customWidth="1"/>
    <col min="12035" max="12035" width="7.85546875" style="2" customWidth="1"/>
    <col min="12036" max="12036" width="6.5703125" style="2" customWidth="1"/>
    <col min="12037" max="12037" width="10.85546875" style="2" customWidth="1"/>
    <col min="12038" max="12038" width="20.42578125" style="2" customWidth="1"/>
    <col min="12039" max="12039" width="3.85546875" style="2" customWidth="1"/>
    <col min="12040" max="12040" width="10.28515625" style="2" customWidth="1"/>
    <col min="12041" max="12041" width="0" style="2" hidden="1" customWidth="1"/>
    <col min="12042" max="12042" width="10.5703125" style="2" customWidth="1"/>
    <col min="12043" max="12043" width="8.5703125" style="2" customWidth="1"/>
    <col min="12044" max="12044" width="18.7109375" style="2" customWidth="1"/>
    <col min="12045" max="12288" width="9.140625" style="2"/>
    <col min="12289" max="12289" width="5" style="2" customWidth="1"/>
    <col min="12290" max="12290" width="6.42578125" style="2" customWidth="1"/>
    <col min="12291" max="12291" width="7.85546875" style="2" customWidth="1"/>
    <col min="12292" max="12292" width="6.5703125" style="2" customWidth="1"/>
    <col min="12293" max="12293" width="10.85546875" style="2" customWidth="1"/>
    <col min="12294" max="12294" width="20.42578125" style="2" customWidth="1"/>
    <col min="12295" max="12295" width="3.85546875" style="2" customWidth="1"/>
    <col min="12296" max="12296" width="10.28515625" style="2" customWidth="1"/>
    <col min="12297" max="12297" width="0" style="2" hidden="1" customWidth="1"/>
    <col min="12298" max="12298" width="10.5703125" style="2" customWidth="1"/>
    <col min="12299" max="12299" width="8.5703125" style="2" customWidth="1"/>
    <col min="12300" max="12300" width="18.7109375" style="2" customWidth="1"/>
    <col min="12301" max="12544" width="9.140625" style="2"/>
    <col min="12545" max="12545" width="5" style="2" customWidth="1"/>
    <col min="12546" max="12546" width="6.42578125" style="2" customWidth="1"/>
    <col min="12547" max="12547" width="7.85546875" style="2" customWidth="1"/>
    <col min="12548" max="12548" width="6.5703125" style="2" customWidth="1"/>
    <col min="12549" max="12549" width="10.85546875" style="2" customWidth="1"/>
    <col min="12550" max="12550" width="20.42578125" style="2" customWidth="1"/>
    <col min="12551" max="12551" width="3.85546875" style="2" customWidth="1"/>
    <col min="12552" max="12552" width="10.28515625" style="2" customWidth="1"/>
    <col min="12553" max="12553" width="0" style="2" hidden="1" customWidth="1"/>
    <col min="12554" max="12554" width="10.5703125" style="2" customWidth="1"/>
    <col min="12555" max="12555" width="8.5703125" style="2" customWidth="1"/>
    <col min="12556" max="12556" width="18.7109375" style="2" customWidth="1"/>
    <col min="12557" max="12800" width="9.140625" style="2"/>
    <col min="12801" max="12801" width="5" style="2" customWidth="1"/>
    <col min="12802" max="12802" width="6.42578125" style="2" customWidth="1"/>
    <col min="12803" max="12803" width="7.85546875" style="2" customWidth="1"/>
    <col min="12804" max="12804" width="6.5703125" style="2" customWidth="1"/>
    <col min="12805" max="12805" width="10.85546875" style="2" customWidth="1"/>
    <col min="12806" max="12806" width="20.42578125" style="2" customWidth="1"/>
    <col min="12807" max="12807" width="3.85546875" style="2" customWidth="1"/>
    <col min="12808" max="12808" width="10.28515625" style="2" customWidth="1"/>
    <col min="12809" max="12809" width="0" style="2" hidden="1" customWidth="1"/>
    <col min="12810" max="12810" width="10.5703125" style="2" customWidth="1"/>
    <col min="12811" max="12811" width="8.5703125" style="2" customWidth="1"/>
    <col min="12812" max="12812" width="18.7109375" style="2" customWidth="1"/>
    <col min="12813" max="13056" width="9.140625" style="2"/>
    <col min="13057" max="13057" width="5" style="2" customWidth="1"/>
    <col min="13058" max="13058" width="6.42578125" style="2" customWidth="1"/>
    <col min="13059" max="13059" width="7.85546875" style="2" customWidth="1"/>
    <col min="13060" max="13060" width="6.5703125" style="2" customWidth="1"/>
    <col min="13061" max="13061" width="10.85546875" style="2" customWidth="1"/>
    <col min="13062" max="13062" width="20.42578125" style="2" customWidth="1"/>
    <col min="13063" max="13063" width="3.85546875" style="2" customWidth="1"/>
    <col min="13064" max="13064" width="10.28515625" style="2" customWidth="1"/>
    <col min="13065" max="13065" width="0" style="2" hidden="1" customWidth="1"/>
    <col min="13066" max="13066" width="10.5703125" style="2" customWidth="1"/>
    <col min="13067" max="13067" width="8.5703125" style="2" customWidth="1"/>
    <col min="13068" max="13068" width="18.7109375" style="2" customWidth="1"/>
    <col min="13069" max="13312" width="9.140625" style="2"/>
    <col min="13313" max="13313" width="5" style="2" customWidth="1"/>
    <col min="13314" max="13314" width="6.42578125" style="2" customWidth="1"/>
    <col min="13315" max="13315" width="7.85546875" style="2" customWidth="1"/>
    <col min="13316" max="13316" width="6.5703125" style="2" customWidth="1"/>
    <col min="13317" max="13317" width="10.85546875" style="2" customWidth="1"/>
    <col min="13318" max="13318" width="20.42578125" style="2" customWidth="1"/>
    <col min="13319" max="13319" width="3.85546875" style="2" customWidth="1"/>
    <col min="13320" max="13320" width="10.28515625" style="2" customWidth="1"/>
    <col min="13321" max="13321" width="0" style="2" hidden="1" customWidth="1"/>
    <col min="13322" max="13322" width="10.5703125" style="2" customWidth="1"/>
    <col min="13323" max="13323" width="8.5703125" style="2" customWidth="1"/>
    <col min="13324" max="13324" width="18.7109375" style="2" customWidth="1"/>
    <col min="13325" max="13568" width="9.140625" style="2"/>
    <col min="13569" max="13569" width="5" style="2" customWidth="1"/>
    <col min="13570" max="13570" width="6.42578125" style="2" customWidth="1"/>
    <col min="13571" max="13571" width="7.85546875" style="2" customWidth="1"/>
    <col min="13572" max="13572" width="6.5703125" style="2" customWidth="1"/>
    <col min="13573" max="13573" width="10.85546875" style="2" customWidth="1"/>
    <col min="13574" max="13574" width="20.42578125" style="2" customWidth="1"/>
    <col min="13575" max="13575" width="3.85546875" style="2" customWidth="1"/>
    <col min="13576" max="13576" width="10.28515625" style="2" customWidth="1"/>
    <col min="13577" max="13577" width="0" style="2" hidden="1" customWidth="1"/>
    <col min="13578" max="13578" width="10.5703125" style="2" customWidth="1"/>
    <col min="13579" max="13579" width="8.5703125" style="2" customWidth="1"/>
    <col min="13580" max="13580" width="18.7109375" style="2" customWidth="1"/>
    <col min="13581" max="13824" width="9.140625" style="2"/>
    <col min="13825" max="13825" width="5" style="2" customWidth="1"/>
    <col min="13826" max="13826" width="6.42578125" style="2" customWidth="1"/>
    <col min="13827" max="13827" width="7.85546875" style="2" customWidth="1"/>
    <col min="13828" max="13828" width="6.5703125" style="2" customWidth="1"/>
    <col min="13829" max="13829" width="10.85546875" style="2" customWidth="1"/>
    <col min="13830" max="13830" width="20.42578125" style="2" customWidth="1"/>
    <col min="13831" max="13831" width="3.85546875" style="2" customWidth="1"/>
    <col min="13832" max="13832" width="10.28515625" style="2" customWidth="1"/>
    <col min="13833" max="13833" width="0" style="2" hidden="1" customWidth="1"/>
    <col min="13834" max="13834" width="10.5703125" style="2" customWidth="1"/>
    <col min="13835" max="13835" width="8.5703125" style="2" customWidth="1"/>
    <col min="13836" max="13836" width="18.7109375" style="2" customWidth="1"/>
    <col min="13837" max="14080" width="9.140625" style="2"/>
    <col min="14081" max="14081" width="5" style="2" customWidth="1"/>
    <col min="14082" max="14082" width="6.42578125" style="2" customWidth="1"/>
    <col min="14083" max="14083" width="7.85546875" style="2" customWidth="1"/>
    <col min="14084" max="14084" width="6.5703125" style="2" customWidth="1"/>
    <col min="14085" max="14085" width="10.85546875" style="2" customWidth="1"/>
    <col min="14086" max="14086" width="20.42578125" style="2" customWidth="1"/>
    <col min="14087" max="14087" width="3.85546875" style="2" customWidth="1"/>
    <col min="14088" max="14088" width="10.28515625" style="2" customWidth="1"/>
    <col min="14089" max="14089" width="0" style="2" hidden="1" customWidth="1"/>
    <col min="14090" max="14090" width="10.5703125" style="2" customWidth="1"/>
    <col min="14091" max="14091" width="8.5703125" style="2" customWidth="1"/>
    <col min="14092" max="14092" width="18.7109375" style="2" customWidth="1"/>
    <col min="14093" max="14336" width="9.140625" style="2"/>
    <col min="14337" max="14337" width="5" style="2" customWidth="1"/>
    <col min="14338" max="14338" width="6.42578125" style="2" customWidth="1"/>
    <col min="14339" max="14339" width="7.85546875" style="2" customWidth="1"/>
    <col min="14340" max="14340" width="6.5703125" style="2" customWidth="1"/>
    <col min="14341" max="14341" width="10.85546875" style="2" customWidth="1"/>
    <col min="14342" max="14342" width="20.42578125" style="2" customWidth="1"/>
    <col min="14343" max="14343" width="3.85546875" style="2" customWidth="1"/>
    <col min="14344" max="14344" width="10.28515625" style="2" customWidth="1"/>
    <col min="14345" max="14345" width="0" style="2" hidden="1" customWidth="1"/>
    <col min="14346" max="14346" width="10.5703125" style="2" customWidth="1"/>
    <col min="14347" max="14347" width="8.5703125" style="2" customWidth="1"/>
    <col min="14348" max="14348" width="18.7109375" style="2" customWidth="1"/>
    <col min="14349" max="14592" width="9.140625" style="2"/>
    <col min="14593" max="14593" width="5" style="2" customWidth="1"/>
    <col min="14594" max="14594" width="6.42578125" style="2" customWidth="1"/>
    <col min="14595" max="14595" width="7.85546875" style="2" customWidth="1"/>
    <col min="14596" max="14596" width="6.5703125" style="2" customWidth="1"/>
    <col min="14597" max="14597" width="10.85546875" style="2" customWidth="1"/>
    <col min="14598" max="14598" width="20.42578125" style="2" customWidth="1"/>
    <col min="14599" max="14599" width="3.85546875" style="2" customWidth="1"/>
    <col min="14600" max="14600" width="10.28515625" style="2" customWidth="1"/>
    <col min="14601" max="14601" width="0" style="2" hidden="1" customWidth="1"/>
    <col min="14602" max="14602" width="10.5703125" style="2" customWidth="1"/>
    <col min="14603" max="14603" width="8.5703125" style="2" customWidth="1"/>
    <col min="14604" max="14604" width="18.7109375" style="2" customWidth="1"/>
    <col min="14605" max="14848" width="9.140625" style="2"/>
    <col min="14849" max="14849" width="5" style="2" customWidth="1"/>
    <col min="14850" max="14850" width="6.42578125" style="2" customWidth="1"/>
    <col min="14851" max="14851" width="7.85546875" style="2" customWidth="1"/>
    <col min="14852" max="14852" width="6.5703125" style="2" customWidth="1"/>
    <col min="14853" max="14853" width="10.85546875" style="2" customWidth="1"/>
    <col min="14854" max="14854" width="20.42578125" style="2" customWidth="1"/>
    <col min="14855" max="14855" width="3.85546875" style="2" customWidth="1"/>
    <col min="14856" max="14856" width="10.28515625" style="2" customWidth="1"/>
    <col min="14857" max="14857" width="0" style="2" hidden="1" customWidth="1"/>
    <col min="14858" max="14858" width="10.5703125" style="2" customWidth="1"/>
    <col min="14859" max="14859" width="8.5703125" style="2" customWidth="1"/>
    <col min="14860" max="14860" width="18.7109375" style="2" customWidth="1"/>
    <col min="14861" max="15104" width="9.140625" style="2"/>
    <col min="15105" max="15105" width="5" style="2" customWidth="1"/>
    <col min="15106" max="15106" width="6.42578125" style="2" customWidth="1"/>
    <col min="15107" max="15107" width="7.85546875" style="2" customWidth="1"/>
    <col min="15108" max="15108" width="6.5703125" style="2" customWidth="1"/>
    <col min="15109" max="15109" width="10.85546875" style="2" customWidth="1"/>
    <col min="15110" max="15110" width="20.42578125" style="2" customWidth="1"/>
    <col min="15111" max="15111" width="3.85546875" style="2" customWidth="1"/>
    <col min="15112" max="15112" width="10.28515625" style="2" customWidth="1"/>
    <col min="15113" max="15113" width="0" style="2" hidden="1" customWidth="1"/>
    <col min="15114" max="15114" width="10.5703125" style="2" customWidth="1"/>
    <col min="15115" max="15115" width="8.5703125" style="2" customWidth="1"/>
    <col min="15116" max="15116" width="18.7109375" style="2" customWidth="1"/>
    <col min="15117" max="15360" width="9.140625" style="2"/>
    <col min="15361" max="15361" width="5" style="2" customWidth="1"/>
    <col min="15362" max="15362" width="6.42578125" style="2" customWidth="1"/>
    <col min="15363" max="15363" width="7.85546875" style="2" customWidth="1"/>
    <col min="15364" max="15364" width="6.5703125" style="2" customWidth="1"/>
    <col min="15365" max="15365" width="10.85546875" style="2" customWidth="1"/>
    <col min="15366" max="15366" width="20.42578125" style="2" customWidth="1"/>
    <col min="15367" max="15367" width="3.85546875" style="2" customWidth="1"/>
    <col min="15368" max="15368" width="10.28515625" style="2" customWidth="1"/>
    <col min="15369" max="15369" width="0" style="2" hidden="1" customWidth="1"/>
    <col min="15370" max="15370" width="10.5703125" style="2" customWidth="1"/>
    <col min="15371" max="15371" width="8.5703125" style="2" customWidth="1"/>
    <col min="15372" max="15372" width="18.7109375" style="2" customWidth="1"/>
    <col min="15373" max="15616" width="9.140625" style="2"/>
    <col min="15617" max="15617" width="5" style="2" customWidth="1"/>
    <col min="15618" max="15618" width="6.42578125" style="2" customWidth="1"/>
    <col min="15619" max="15619" width="7.85546875" style="2" customWidth="1"/>
    <col min="15620" max="15620" width="6.5703125" style="2" customWidth="1"/>
    <col min="15621" max="15621" width="10.85546875" style="2" customWidth="1"/>
    <col min="15622" max="15622" width="20.42578125" style="2" customWidth="1"/>
    <col min="15623" max="15623" width="3.85546875" style="2" customWidth="1"/>
    <col min="15624" max="15624" width="10.28515625" style="2" customWidth="1"/>
    <col min="15625" max="15625" width="0" style="2" hidden="1" customWidth="1"/>
    <col min="15626" max="15626" width="10.5703125" style="2" customWidth="1"/>
    <col min="15627" max="15627" width="8.5703125" style="2" customWidth="1"/>
    <col min="15628" max="15628" width="18.7109375" style="2" customWidth="1"/>
    <col min="15629" max="15872" width="9.140625" style="2"/>
    <col min="15873" max="15873" width="5" style="2" customWidth="1"/>
    <col min="15874" max="15874" width="6.42578125" style="2" customWidth="1"/>
    <col min="15875" max="15875" width="7.85546875" style="2" customWidth="1"/>
    <col min="15876" max="15876" width="6.5703125" style="2" customWidth="1"/>
    <col min="15877" max="15877" width="10.85546875" style="2" customWidth="1"/>
    <col min="15878" max="15878" width="20.42578125" style="2" customWidth="1"/>
    <col min="15879" max="15879" width="3.85546875" style="2" customWidth="1"/>
    <col min="15880" max="15880" width="10.28515625" style="2" customWidth="1"/>
    <col min="15881" max="15881" width="0" style="2" hidden="1" customWidth="1"/>
    <col min="15882" max="15882" width="10.5703125" style="2" customWidth="1"/>
    <col min="15883" max="15883" width="8.5703125" style="2" customWidth="1"/>
    <col min="15884" max="15884" width="18.7109375" style="2" customWidth="1"/>
    <col min="15885" max="16128" width="9.140625" style="2"/>
    <col min="16129" max="16129" width="5" style="2" customWidth="1"/>
    <col min="16130" max="16130" width="6.42578125" style="2" customWidth="1"/>
    <col min="16131" max="16131" width="7.85546875" style="2" customWidth="1"/>
    <col min="16132" max="16132" width="6.5703125" style="2" customWidth="1"/>
    <col min="16133" max="16133" width="10.85546875" style="2" customWidth="1"/>
    <col min="16134" max="16134" width="20.42578125" style="2" customWidth="1"/>
    <col min="16135" max="16135" width="3.85546875" style="2" customWidth="1"/>
    <col min="16136" max="16136" width="10.28515625" style="2" customWidth="1"/>
    <col min="16137" max="16137" width="0" style="2" hidden="1" customWidth="1"/>
    <col min="16138" max="16138" width="10.5703125" style="2" customWidth="1"/>
    <col min="16139" max="16139" width="8.5703125" style="2" customWidth="1"/>
    <col min="16140" max="16140" width="18.7109375" style="2" customWidth="1"/>
    <col min="16141" max="16384" width="9.140625" style="2"/>
  </cols>
  <sheetData>
    <row r="1" spans="1:13" ht="39" customHeight="1" x14ac:dyDescent="0.2">
      <c r="J1" s="67" t="s">
        <v>0</v>
      </c>
      <c r="K1" s="67"/>
      <c r="L1" s="67"/>
    </row>
    <row r="3" spans="1:13" x14ac:dyDescent="0.2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5" spans="1:13" ht="12.75" customHeight="1" x14ac:dyDescent="0.15">
      <c r="A5" s="69" t="s">
        <v>2</v>
      </c>
      <c r="B5" s="71" t="s">
        <v>3</v>
      </c>
      <c r="C5" s="71"/>
      <c r="D5" s="71"/>
      <c r="E5" s="72" t="s">
        <v>4</v>
      </c>
      <c r="F5" s="72"/>
      <c r="G5" s="73" t="s">
        <v>5</v>
      </c>
      <c r="H5" s="73"/>
      <c r="I5" s="73"/>
      <c r="J5" s="74" t="s">
        <v>6</v>
      </c>
      <c r="K5" s="74" t="s">
        <v>7</v>
      </c>
      <c r="L5" s="74" t="s">
        <v>8</v>
      </c>
    </row>
    <row r="6" spans="1:13" ht="24" customHeight="1" x14ac:dyDescent="0.25">
      <c r="A6" s="70"/>
      <c r="B6" s="3" t="s">
        <v>9</v>
      </c>
      <c r="C6" s="3" t="s">
        <v>10</v>
      </c>
      <c r="D6" s="3" t="s">
        <v>11</v>
      </c>
      <c r="E6" s="72"/>
      <c r="F6" s="72"/>
      <c r="G6" s="73"/>
      <c r="H6" s="73"/>
      <c r="I6" s="73"/>
      <c r="J6" s="74"/>
      <c r="K6" s="74"/>
      <c r="L6" s="74"/>
    </row>
    <row r="7" spans="1:13" ht="12.75" customHeight="1" x14ac:dyDescent="0.25">
      <c r="A7" s="4">
        <v>1</v>
      </c>
      <c r="B7" s="5" t="s">
        <v>12</v>
      </c>
      <c r="C7" s="5" t="s">
        <v>13</v>
      </c>
      <c r="D7" s="5" t="s">
        <v>14</v>
      </c>
      <c r="E7" s="63" t="s">
        <v>15</v>
      </c>
      <c r="F7" s="64"/>
      <c r="G7" s="63" t="s">
        <v>16</v>
      </c>
      <c r="H7" s="64"/>
      <c r="I7" s="6"/>
      <c r="J7" s="7">
        <v>7</v>
      </c>
      <c r="K7" s="7">
        <v>8</v>
      </c>
      <c r="L7" s="7">
        <v>9</v>
      </c>
    </row>
    <row r="8" spans="1:13" ht="17.100000000000001" customHeight="1" x14ac:dyDescent="0.2">
      <c r="A8" s="8"/>
      <c r="B8" s="9" t="s">
        <v>17</v>
      </c>
      <c r="C8" s="9"/>
      <c r="D8" s="9"/>
      <c r="E8" s="65" t="s">
        <v>18</v>
      </c>
      <c r="F8" s="65"/>
      <c r="G8" s="66">
        <v>62653</v>
      </c>
      <c r="H8" s="66"/>
      <c r="I8" s="66"/>
      <c r="J8" s="10">
        <f>SUM(J9,J12)</f>
        <v>62288.11</v>
      </c>
      <c r="K8" s="11">
        <f t="shared" ref="K8:K35" si="0">SUM(J8/G8)</f>
        <v>0.9941760171101145</v>
      </c>
      <c r="L8" s="12"/>
      <c r="M8" s="13"/>
    </row>
    <row r="9" spans="1:13" ht="21.75" customHeight="1" x14ac:dyDescent="0.2">
      <c r="A9" s="14"/>
      <c r="B9" s="15"/>
      <c r="C9" s="16" t="s">
        <v>19</v>
      </c>
      <c r="D9" s="16"/>
      <c r="E9" s="56" t="s">
        <v>20</v>
      </c>
      <c r="F9" s="56"/>
      <c r="G9" s="57">
        <v>10184</v>
      </c>
      <c r="H9" s="57"/>
      <c r="I9" s="57"/>
      <c r="J9" s="17">
        <f>SUM(J10)</f>
        <v>10179.86</v>
      </c>
      <c r="K9" s="18">
        <f t="shared" si="0"/>
        <v>0.99959347996857817</v>
      </c>
      <c r="L9" s="19"/>
      <c r="M9" s="13"/>
    </row>
    <row r="10" spans="1:13" ht="21.75" customHeight="1" x14ac:dyDescent="0.2">
      <c r="A10" s="14"/>
      <c r="B10" s="15"/>
      <c r="C10" s="15"/>
      <c r="D10" s="15" t="s">
        <v>21</v>
      </c>
      <c r="E10" s="49" t="s">
        <v>22</v>
      </c>
      <c r="F10" s="49"/>
      <c r="G10" s="50">
        <v>10184</v>
      </c>
      <c r="H10" s="50"/>
      <c r="I10" s="50"/>
      <c r="J10" s="20">
        <f>SUM(J11)</f>
        <v>10179.86</v>
      </c>
      <c r="K10" s="21">
        <f t="shared" si="0"/>
        <v>0.99959347996857817</v>
      </c>
      <c r="L10" s="22"/>
      <c r="M10" s="13"/>
    </row>
    <row r="11" spans="1:13" ht="35.25" customHeight="1" x14ac:dyDescent="0.2">
      <c r="A11" s="14"/>
      <c r="B11" s="15"/>
      <c r="C11" s="15"/>
      <c r="D11" s="15"/>
      <c r="E11" s="49" t="s">
        <v>23</v>
      </c>
      <c r="F11" s="49"/>
      <c r="G11" s="50">
        <v>10184</v>
      </c>
      <c r="H11" s="50"/>
      <c r="I11" s="50"/>
      <c r="J11" s="20">
        <v>10179.86</v>
      </c>
      <c r="K11" s="21">
        <f t="shared" si="0"/>
        <v>0.99959347996857817</v>
      </c>
      <c r="L11" s="23" t="s">
        <v>24</v>
      </c>
      <c r="M11" s="13"/>
    </row>
    <row r="12" spans="1:13" ht="17.100000000000001" customHeight="1" x14ac:dyDescent="0.2">
      <c r="A12" s="14"/>
      <c r="B12" s="15"/>
      <c r="C12" s="16" t="s">
        <v>25</v>
      </c>
      <c r="D12" s="16"/>
      <c r="E12" s="56" t="s">
        <v>26</v>
      </c>
      <c r="F12" s="56"/>
      <c r="G12" s="57">
        <v>52469</v>
      </c>
      <c r="H12" s="57"/>
      <c r="I12" s="57"/>
      <c r="J12" s="17">
        <v>52108.25</v>
      </c>
      <c r="K12" s="18">
        <f t="shared" si="0"/>
        <v>0.99312451161638304</v>
      </c>
      <c r="L12" s="24"/>
      <c r="M12" s="13"/>
    </row>
    <row r="13" spans="1:13" ht="21.75" customHeight="1" x14ac:dyDescent="0.2">
      <c r="A13" s="14"/>
      <c r="B13" s="15"/>
      <c r="C13" s="15"/>
      <c r="D13" s="15" t="s">
        <v>21</v>
      </c>
      <c r="E13" s="49" t="s">
        <v>22</v>
      </c>
      <c r="F13" s="49"/>
      <c r="G13" s="50">
        <v>40558</v>
      </c>
      <c r="H13" s="50"/>
      <c r="I13" s="50"/>
      <c r="J13" s="20">
        <f>SUM(J14:J16)</f>
        <v>40253.630000000005</v>
      </c>
      <c r="K13" s="21">
        <f t="shared" si="0"/>
        <v>0.99249543863109635</v>
      </c>
      <c r="L13" s="22"/>
      <c r="M13" s="13"/>
    </row>
    <row r="14" spans="1:13" ht="45.6" customHeight="1" x14ac:dyDescent="0.2">
      <c r="A14" s="14"/>
      <c r="B14" s="15"/>
      <c r="C14" s="15"/>
      <c r="D14" s="15"/>
      <c r="E14" s="49" t="s">
        <v>27</v>
      </c>
      <c r="F14" s="49"/>
      <c r="G14" s="50">
        <v>21500</v>
      </c>
      <c r="H14" s="50"/>
      <c r="I14" s="50"/>
      <c r="J14" s="20">
        <v>21265.77</v>
      </c>
      <c r="K14" s="21">
        <f t="shared" si="0"/>
        <v>0.98910558139534888</v>
      </c>
      <c r="L14" s="23" t="s">
        <v>28</v>
      </c>
      <c r="M14" s="13"/>
    </row>
    <row r="15" spans="1:13" ht="36.6" customHeight="1" x14ac:dyDescent="0.2">
      <c r="A15" s="14"/>
      <c r="B15" s="15"/>
      <c r="C15" s="15"/>
      <c r="D15" s="15"/>
      <c r="E15" s="49" t="s">
        <v>29</v>
      </c>
      <c r="F15" s="49"/>
      <c r="G15" s="50">
        <v>11346</v>
      </c>
      <c r="H15" s="50"/>
      <c r="I15" s="50"/>
      <c r="J15" s="20">
        <v>11332.59</v>
      </c>
      <c r="K15" s="21">
        <f t="shared" si="0"/>
        <v>0.99881808566895824</v>
      </c>
      <c r="L15" s="23" t="s">
        <v>30</v>
      </c>
      <c r="M15" s="13"/>
    </row>
    <row r="16" spans="1:13" ht="36.75" customHeight="1" x14ac:dyDescent="0.2">
      <c r="A16" s="14"/>
      <c r="B16" s="15"/>
      <c r="C16" s="15"/>
      <c r="D16" s="15"/>
      <c r="E16" s="49" t="s">
        <v>31</v>
      </c>
      <c r="F16" s="49"/>
      <c r="G16" s="50">
        <v>7712</v>
      </c>
      <c r="H16" s="50"/>
      <c r="I16" s="50"/>
      <c r="J16" s="20">
        <v>7655.27</v>
      </c>
      <c r="K16" s="21">
        <f t="shared" si="0"/>
        <v>0.99264393153526975</v>
      </c>
      <c r="L16" s="23" t="s">
        <v>32</v>
      </c>
      <c r="M16" s="13"/>
    </row>
    <row r="17" spans="1:13" ht="24" customHeight="1" x14ac:dyDescent="0.2">
      <c r="A17" s="14"/>
      <c r="B17" s="15"/>
      <c r="C17" s="15"/>
      <c r="D17" s="15" t="s">
        <v>33</v>
      </c>
      <c r="E17" s="49" t="s">
        <v>34</v>
      </c>
      <c r="F17" s="49"/>
      <c r="G17" s="50">
        <v>11911</v>
      </c>
      <c r="H17" s="50"/>
      <c r="I17" s="50"/>
      <c r="J17" s="20">
        <v>11854.62</v>
      </c>
      <c r="K17" s="21">
        <f t="shared" si="0"/>
        <v>0.99526656032239114</v>
      </c>
      <c r="L17" s="22"/>
      <c r="M17" s="13"/>
    </row>
    <row r="18" spans="1:13" ht="36.75" customHeight="1" x14ac:dyDescent="0.2">
      <c r="A18" s="14"/>
      <c r="B18" s="15"/>
      <c r="C18" s="15"/>
      <c r="D18" s="15"/>
      <c r="E18" s="49" t="s">
        <v>35</v>
      </c>
      <c r="F18" s="49"/>
      <c r="G18" s="50">
        <v>8411</v>
      </c>
      <c r="H18" s="50"/>
      <c r="I18" s="50"/>
      <c r="J18" s="20">
        <v>8377.6200000000008</v>
      </c>
      <c r="K18" s="21">
        <f t="shared" si="0"/>
        <v>0.99603138746879094</v>
      </c>
      <c r="L18" s="23" t="s">
        <v>36</v>
      </c>
      <c r="M18" s="13"/>
    </row>
    <row r="19" spans="1:13" ht="17.100000000000001" customHeight="1" x14ac:dyDescent="0.2">
      <c r="A19" s="14"/>
      <c r="B19" s="15"/>
      <c r="C19" s="15"/>
      <c r="D19" s="15"/>
      <c r="E19" s="49" t="s">
        <v>37</v>
      </c>
      <c r="F19" s="49"/>
      <c r="G19" s="50">
        <v>3500</v>
      </c>
      <c r="H19" s="50"/>
      <c r="I19" s="50"/>
      <c r="J19" s="20">
        <v>3477</v>
      </c>
      <c r="K19" s="21">
        <f t="shared" si="0"/>
        <v>0.99342857142857144</v>
      </c>
      <c r="L19" s="23" t="s">
        <v>38</v>
      </c>
      <c r="M19" s="13"/>
    </row>
    <row r="20" spans="1:13" ht="17.100000000000001" customHeight="1" x14ac:dyDescent="0.2">
      <c r="A20" s="14"/>
      <c r="B20" s="9" t="s">
        <v>39</v>
      </c>
      <c r="C20" s="9"/>
      <c r="D20" s="9"/>
      <c r="E20" s="58" t="s">
        <v>40</v>
      </c>
      <c r="F20" s="58"/>
      <c r="G20" s="59">
        <v>5255</v>
      </c>
      <c r="H20" s="59"/>
      <c r="I20" s="59"/>
      <c r="J20" s="10">
        <f>SUM(J21)</f>
        <v>4083.28</v>
      </c>
      <c r="K20" s="11">
        <f t="shared" si="0"/>
        <v>0.77702759276879163</v>
      </c>
      <c r="L20" s="25"/>
      <c r="M20" s="13"/>
    </row>
    <row r="21" spans="1:13" ht="17.100000000000001" customHeight="1" x14ac:dyDescent="0.2">
      <c r="A21" s="14"/>
      <c r="B21" s="15"/>
      <c r="C21" s="16" t="s">
        <v>41</v>
      </c>
      <c r="D21" s="16"/>
      <c r="E21" s="56" t="s">
        <v>42</v>
      </c>
      <c r="F21" s="56"/>
      <c r="G21" s="57">
        <v>5255</v>
      </c>
      <c r="H21" s="57"/>
      <c r="I21" s="57"/>
      <c r="J21" s="17">
        <f>SUM(J22)</f>
        <v>4083.28</v>
      </c>
      <c r="K21" s="18">
        <f t="shared" si="0"/>
        <v>0.77702759276879163</v>
      </c>
      <c r="L21" s="24"/>
      <c r="M21" s="13"/>
    </row>
    <row r="22" spans="1:13" ht="63.4" customHeight="1" x14ac:dyDescent="0.2">
      <c r="A22" s="14"/>
      <c r="B22" s="15"/>
      <c r="C22" s="15"/>
      <c r="D22" s="15" t="s">
        <v>43</v>
      </c>
      <c r="E22" s="49" t="s">
        <v>44</v>
      </c>
      <c r="F22" s="49"/>
      <c r="G22" s="50">
        <v>5255</v>
      </c>
      <c r="H22" s="50"/>
      <c r="I22" s="50"/>
      <c r="J22" s="20">
        <v>4083.28</v>
      </c>
      <c r="K22" s="21">
        <f t="shared" si="0"/>
        <v>0.77702759276879163</v>
      </c>
      <c r="L22" s="22"/>
      <c r="M22" s="13"/>
    </row>
    <row r="23" spans="1:13" ht="68.25" customHeight="1" x14ac:dyDescent="0.2">
      <c r="A23" s="14"/>
      <c r="B23" s="15"/>
      <c r="C23" s="15"/>
      <c r="D23" s="15"/>
      <c r="E23" s="49" t="s">
        <v>45</v>
      </c>
      <c r="F23" s="49"/>
      <c r="G23" s="50">
        <v>5255</v>
      </c>
      <c r="H23" s="50"/>
      <c r="I23" s="50"/>
      <c r="J23" s="20">
        <v>4083.28</v>
      </c>
      <c r="K23" s="21">
        <f t="shared" si="0"/>
        <v>0.77702759276879163</v>
      </c>
      <c r="L23" s="23" t="s">
        <v>46</v>
      </c>
      <c r="M23" s="13"/>
    </row>
    <row r="24" spans="1:13" ht="38.1" customHeight="1" x14ac:dyDescent="0.2">
      <c r="A24" s="14"/>
      <c r="B24" s="9" t="s">
        <v>47</v>
      </c>
      <c r="C24" s="9"/>
      <c r="D24" s="9"/>
      <c r="E24" s="58" t="s">
        <v>48</v>
      </c>
      <c r="F24" s="58"/>
      <c r="G24" s="59">
        <v>210608</v>
      </c>
      <c r="H24" s="59"/>
      <c r="I24" s="59"/>
      <c r="J24" s="10">
        <f>SUM(J28,J25)</f>
        <v>195634.36</v>
      </c>
      <c r="K24" s="11">
        <f t="shared" si="0"/>
        <v>0.92890279571526246</v>
      </c>
      <c r="L24" s="25"/>
      <c r="M24" s="13"/>
    </row>
    <row r="25" spans="1:13" ht="17.100000000000001" customHeight="1" x14ac:dyDescent="0.2">
      <c r="A25" s="14"/>
      <c r="B25" s="15"/>
      <c r="C25" s="16" t="s">
        <v>49</v>
      </c>
      <c r="D25" s="16"/>
      <c r="E25" s="56" t="s">
        <v>50</v>
      </c>
      <c r="F25" s="56"/>
      <c r="G25" s="57">
        <v>100000</v>
      </c>
      <c r="H25" s="57"/>
      <c r="I25" s="57"/>
      <c r="J25" s="17">
        <f>SUM(J26)</f>
        <v>100000</v>
      </c>
      <c r="K25" s="18">
        <f t="shared" si="0"/>
        <v>1</v>
      </c>
      <c r="L25" s="24"/>
      <c r="M25" s="13"/>
    </row>
    <row r="26" spans="1:13" ht="53.65" customHeight="1" x14ac:dyDescent="0.2">
      <c r="A26" s="14"/>
      <c r="B26" s="15"/>
      <c r="C26" s="15"/>
      <c r="D26" s="15" t="s">
        <v>51</v>
      </c>
      <c r="E26" s="49" t="s">
        <v>52</v>
      </c>
      <c r="F26" s="49"/>
      <c r="G26" s="50">
        <v>100000</v>
      </c>
      <c r="H26" s="50"/>
      <c r="I26" s="50"/>
      <c r="J26" s="20">
        <v>100000</v>
      </c>
      <c r="K26" s="21">
        <f t="shared" si="0"/>
        <v>1</v>
      </c>
      <c r="L26" s="22"/>
      <c r="M26" s="13"/>
    </row>
    <row r="27" spans="1:13" ht="63.75" customHeight="1" x14ac:dyDescent="0.2">
      <c r="A27" s="14"/>
      <c r="B27" s="15"/>
      <c r="C27" s="15"/>
      <c r="D27" s="15"/>
      <c r="E27" s="49" t="s">
        <v>53</v>
      </c>
      <c r="F27" s="49"/>
      <c r="G27" s="50">
        <v>100000</v>
      </c>
      <c r="H27" s="50"/>
      <c r="I27" s="50"/>
      <c r="J27" s="20">
        <v>100000</v>
      </c>
      <c r="K27" s="21">
        <f t="shared" si="0"/>
        <v>1</v>
      </c>
      <c r="L27" s="23" t="s">
        <v>54</v>
      </c>
      <c r="M27" s="13"/>
    </row>
    <row r="28" spans="1:13" ht="17.100000000000001" customHeight="1" x14ac:dyDescent="0.2">
      <c r="A28" s="14"/>
      <c r="B28" s="15"/>
      <c r="C28" s="16" t="s">
        <v>55</v>
      </c>
      <c r="D28" s="16"/>
      <c r="E28" s="56" t="s">
        <v>56</v>
      </c>
      <c r="F28" s="56"/>
      <c r="G28" s="57">
        <f>SUM(G29)</f>
        <v>110608</v>
      </c>
      <c r="H28" s="57"/>
      <c r="I28" s="57"/>
      <c r="J28" s="17">
        <f>SUM(J29)</f>
        <v>95634.359999999986</v>
      </c>
      <c r="K28" s="18">
        <f t="shared" si="0"/>
        <v>0.86462425864313597</v>
      </c>
      <c r="L28" s="24"/>
      <c r="M28" s="13"/>
    </row>
    <row r="29" spans="1:13" ht="33.6" customHeight="1" x14ac:dyDescent="0.2">
      <c r="A29" s="14"/>
      <c r="B29" s="15"/>
      <c r="C29" s="15"/>
      <c r="D29" s="15" t="s">
        <v>21</v>
      </c>
      <c r="E29" s="49" t="s">
        <v>22</v>
      </c>
      <c r="F29" s="49"/>
      <c r="G29" s="50">
        <v>110608</v>
      </c>
      <c r="H29" s="50"/>
      <c r="I29" s="50"/>
      <c r="J29" s="20">
        <f>SUM(J30:J36)</f>
        <v>95634.359999999986</v>
      </c>
      <c r="K29" s="21">
        <f t="shared" si="0"/>
        <v>0.86462425864313597</v>
      </c>
      <c r="L29" s="22"/>
      <c r="M29" s="13"/>
    </row>
    <row r="30" spans="1:13" ht="54.4" customHeight="1" x14ac:dyDescent="0.2">
      <c r="A30" s="14"/>
      <c r="B30" s="15"/>
      <c r="C30" s="15"/>
      <c r="D30" s="15"/>
      <c r="E30" s="49" t="s">
        <v>57</v>
      </c>
      <c r="F30" s="49"/>
      <c r="G30" s="50">
        <v>20000</v>
      </c>
      <c r="H30" s="50"/>
      <c r="I30" s="50"/>
      <c r="J30" s="20">
        <v>19966.71</v>
      </c>
      <c r="K30" s="21">
        <f t="shared" si="0"/>
        <v>0.99833549999999993</v>
      </c>
      <c r="L30" s="26" t="s">
        <v>58</v>
      </c>
      <c r="M30" s="13"/>
    </row>
    <row r="31" spans="1:13" ht="32.85" customHeight="1" x14ac:dyDescent="0.2">
      <c r="A31" s="14"/>
      <c r="B31" s="15"/>
      <c r="C31" s="15"/>
      <c r="D31" s="15"/>
      <c r="E31" s="49" t="s">
        <v>59</v>
      </c>
      <c r="F31" s="49"/>
      <c r="G31" s="50">
        <v>9744</v>
      </c>
      <c r="H31" s="50"/>
      <c r="I31" s="50"/>
      <c r="J31" s="20">
        <v>8442.2099999999991</v>
      </c>
      <c r="K31" s="21">
        <f t="shared" si="0"/>
        <v>0.86640086206896538</v>
      </c>
      <c r="L31" s="26" t="s">
        <v>60</v>
      </c>
      <c r="M31" s="13"/>
    </row>
    <row r="32" spans="1:13" ht="35.85" customHeight="1" x14ac:dyDescent="0.2">
      <c r="A32" s="14"/>
      <c r="B32" s="15"/>
      <c r="C32" s="15"/>
      <c r="D32" s="15"/>
      <c r="E32" s="49" t="s">
        <v>61</v>
      </c>
      <c r="F32" s="49"/>
      <c r="G32" s="50">
        <v>13710</v>
      </c>
      <c r="H32" s="50"/>
      <c r="I32" s="50"/>
      <c r="J32" s="20">
        <v>10182.76</v>
      </c>
      <c r="K32" s="21">
        <f t="shared" si="0"/>
        <v>0.74272501823486503</v>
      </c>
      <c r="L32" s="26" t="s">
        <v>62</v>
      </c>
      <c r="M32" s="13"/>
    </row>
    <row r="33" spans="1:13" ht="38.85" customHeight="1" x14ac:dyDescent="0.2">
      <c r="A33" s="14"/>
      <c r="B33" s="15"/>
      <c r="C33" s="15"/>
      <c r="D33" s="15"/>
      <c r="E33" s="49" t="s">
        <v>63</v>
      </c>
      <c r="F33" s="49"/>
      <c r="G33" s="50">
        <v>8054</v>
      </c>
      <c r="H33" s="50"/>
      <c r="I33" s="50"/>
      <c r="J33" s="20">
        <v>6594.6</v>
      </c>
      <c r="K33" s="21">
        <f t="shared" si="0"/>
        <v>0.81879811273901171</v>
      </c>
      <c r="L33" s="26" t="s">
        <v>64</v>
      </c>
      <c r="M33" s="13"/>
    </row>
    <row r="34" spans="1:13" ht="57" customHeight="1" x14ac:dyDescent="0.2">
      <c r="A34" s="14"/>
      <c r="B34" s="15"/>
      <c r="C34" s="15"/>
      <c r="D34" s="15"/>
      <c r="E34" s="49" t="s">
        <v>65</v>
      </c>
      <c r="F34" s="49"/>
      <c r="G34" s="50">
        <v>23000</v>
      </c>
      <c r="H34" s="50"/>
      <c r="I34" s="50"/>
      <c r="J34" s="20">
        <v>22335.39</v>
      </c>
      <c r="K34" s="21">
        <f t="shared" si="0"/>
        <v>0.97110391304347821</v>
      </c>
      <c r="L34" s="26" t="s">
        <v>66</v>
      </c>
      <c r="M34" s="13"/>
    </row>
    <row r="35" spans="1:13" ht="26.1" customHeight="1" x14ac:dyDescent="0.2">
      <c r="A35" s="14"/>
      <c r="B35" s="15"/>
      <c r="C35" s="15"/>
      <c r="D35" s="15"/>
      <c r="E35" s="49" t="s">
        <v>67</v>
      </c>
      <c r="F35" s="49"/>
      <c r="G35" s="50">
        <v>13000</v>
      </c>
      <c r="H35" s="50"/>
      <c r="I35" s="50"/>
      <c r="J35" s="20">
        <v>20670.509999999998</v>
      </c>
      <c r="K35" s="21">
        <f t="shared" si="0"/>
        <v>1.5900392307692306</v>
      </c>
      <c r="L35" s="26" t="s">
        <v>68</v>
      </c>
      <c r="M35" s="13"/>
    </row>
    <row r="36" spans="1:13" ht="37.35" customHeight="1" x14ac:dyDescent="0.2">
      <c r="A36" s="14"/>
      <c r="B36" s="15"/>
      <c r="C36" s="15"/>
      <c r="D36" s="15"/>
      <c r="E36" s="49" t="s">
        <v>69</v>
      </c>
      <c r="F36" s="49"/>
      <c r="G36" s="50">
        <v>15000</v>
      </c>
      <c r="H36" s="62"/>
      <c r="I36" s="27"/>
      <c r="J36" s="20">
        <v>7442.18</v>
      </c>
      <c r="K36" s="21"/>
      <c r="L36" s="26" t="s">
        <v>60</v>
      </c>
      <c r="M36" s="13"/>
    </row>
    <row r="37" spans="1:13" ht="17.100000000000001" customHeight="1" x14ac:dyDescent="0.2">
      <c r="A37" s="14"/>
      <c r="B37" s="9" t="s">
        <v>70</v>
      </c>
      <c r="C37" s="9"/>
      <c r="D37" s="9"/>
      <c r="E37" s="58" t="s">
        <v>71</v>
      </c>
      <c r="F37" s="58"/>
      <c r="G37" s="59">
        <f>SUM(G38)</f>
        <v>322895</v>
      </c>
      <c r="H37" s="59"/>
      <c r="I37" s="59"/>
      <c r="J37" s="10">
        <f>SUM(J38)</f>
        <v>307218.8</v>
      </c>
      <c r="K37" s="11">
        <f t="shared" ref="K37:K65" si="1">SUM(J37/G37)</f>
        <v>0.95145109091190627</v>
      </c>
      <c r="L37" s="25"/>
      <c r="M37" s="13"/>
    </row>
    <row r="38" spans="1:13" ht="17.100000000000001" customHeight="1" x14ac:dyDescent="0.2">
      <c r="A38" s="14"/>
      <c r="B38" s="15"/>
      <c r="C38" s="16" t="s">
        <v>72</v>
      </c>
      <c r="D38" s="16"/>
      <c r="E38" s="56" t="s">
        <v>73</v>
      </c>
      <c r="F38" s="56"/>
      <c r="G38" s="57">
        <f>SUM(G39,G41)</f>
        <v>322895</v>
      </c>
      <c r="H38" s="57"/>
      <c r="I38" s="57"/>
      <c r="J38" s="17">
        <f>SUM(J41,J39)</f>
        <v>307218.8</v>
      </c>
      <c r="K38" s="18">
        <f t="shared" si="1"/>
        <v>0.95145109091190627</v>
      </c>
      <c r="L38" s="24"/>
      <c r="M38" s="13"/>
    </row>
    <row r="39" spans="1:13" ht="26.85" customHeight="1" x14ac:dyDescent="0.2">
      <c r="A39" s="14"/>
      <c r="B39" s="15"/>
      <c r="C39" s="15"/>
      <c r="D39" s="15" t="s">
        <v>21</v>
      </c>
      <c r="E39" s="49" t="s">
        <v>22</v>
      </c>
      <c r="F39" s="49"/>
      <c r="G39" s="50">
        <v>281042</v>
      </c>
      <c r="H39" s="50"/>
      <c r="I39" s="50"/>
      <c r="J39" s="20">
        <f>SUM(J40)</f>
        <v>279423</v>
      </c>
      <c r="K39" s="21">
        <f t="shared" si="1"/>
        <v>0.99423929519431264</v>
      </c>
      <c r="L39" s="22"/>
      <c r="M39" s="13"/>
    </row>
    <row r="40" spans="1:13" ht="58.9" customHeight="1" x14ac:dyDescent="0.2">
      <c r="A40" s="14"/>
      <c r="B40" s="15"/>
      <c r="C40" s="15"/>
      <c r="D40" s="15"/>
      <c r="E40" s="49" t="s">
        <v>74</v>
      </c>
      <c r="F40" s="49"/>
      <c r="G40" s="50">
        <v>281042</v>
      </c>
      <c r="H40" s="50"/>
      <c r="I40" s="50"/>
      <c r="J40" s="20">
        <v>279423</v>
      </c>
      <c r="K40" s="21">
        <f t="shared" si="1"/>
        <v>0.99423929519431264</v>
      </c>
      <c r="L40" s="23" t="s">
        <v>75</v>
      </c>
      <c r="M40" s="13"/>
    </row>
    <row r="41" spans="1:13" ht="30.6" customHeight="1" x14ac:dyDescent="0.2">
      <c r="A41" s="14"/>
      <c r="B41" s="15"/>
      <c r="C41" s="15"/>
      <c r="D41" s="15" t="s">
        <v>33</v>
      </c>
      <c r="E41" s="49" t="s">
        <v>34</v>
      </c>
      <c r="F41" s="49"/>
      <c r="G41" s="50">
        <v>41853</v>
      </c>
      <c r="H41" s="50"/>
      <c r="I41" s="50"/>
      <c r="J41" s="20">
        <f>SUM(J42:J45)</f>
        <v>27795.8</v>
      </c>
      <c r="K41" s="21">
        <f t="shared" si="1"/>
        <v>0.66412921415430193</v>
      </c>
      <c r="L41" s="23"/>
      <c r="M41" s="13"/>
    </row>
    <row r="42" spans="1:13" ht="37.35" customHeight="1" x14ac:dyDescent="0.2">
      <c r="A42" s="14"/>
      <c r="B42" s="15"/>
      <c r="C42" s="15"/>
      <c r="D42" s="15"/>
      <c r="E42" s="49" t="s">
        <v>76</v>
      </c>
      <c r="F42" s="49"/>
      <c r="G42" s="50">
        <v>22448</v>
      </c>
      <c r="H42" s="50"/>
      <c r="I42" s="50"/>
      <c r="J42" s="20">
        <v>22448</v>
      </c>
      <c r="K42" s="21">
        <f t="shared" si="1"/>
        <v>1</v>
      </c>
      <c r="L42" s="23" t="s">
        <v>77</v>
      </c>
      <c r="M42" s="13"/>
    </row>
    <row r="43" spans="1:13" ht="29.85" customHeight="1" x14ac:dyDescent="0.2">
      <c r="A43" s="14"/>
      <c r="B43" s="15"/>
      <c r="C43" s="15"/>
      <c r="D43" s="15"/>
      <c r="E43" s="49" t="s">
        <v>78</v>
      </c>
      <c r="F43" s="49"/>
      <c r="G43" s="50">
        <v>10868</v>
      </c>
      <c r="H43" s="50"/>
      <c r="I43" s="50"/>
      <c r="J43" s="20">
        <v>0</v>
      </c>
      <c r="K43" s="21">
        <f t="shared" si="1"/>
        <v>0</v>
      </c>
      <c r="L43" s="23"/>
      <c r="M43" s="13"/>
    </row>
    <row r="44" spans="1:13" ht="37.35" customHeight="1" x14ac:dyDescent="0.2">
      <c r="A44" s="14"/>
      <c r="B44" s="15"/>
      <c r="C44" s="15"/>
      <c r="D44" s="15"/>
      <c r="E44" s="49" t="s">
        <v>79</v>
      </c>
      <c r="F44" s="49"/>
      <c r="G44" s="50">
        <v>1537</v>
      </c>
      <c r="H44" s="50"/>
      <c r="I44" s="50"/>
      <c r="J44" s="20">
        <v>547.79999999999995</v>
      </c>
      <c r="K44" s="21">
        <f t="shared" si="1"/>
        <v>0.35640858815875076</v>
      </c>
      <c r="L44" s="23" t="s">
        <v>80</v>
      </c>
      <c r="M44" s="13"/>
    </row>
    <row r="45" spans="1:13" ht="51.75" customHeight="1" x14ac:dyDescent="0.2">
      <c r="A45" s="14"/>
      <c r="B45" s="15"/>
      <c r="C45" s="15"/>
      <c r="D45" s="15"/>
      <c r="E45" s="49" t="s">
        <v>81</v>
      </c>
      <c r="F45" s="49"/>
      <c r="G45" s="50">
        <v>7000</v>
      </c>
      <c r="H45" s="50"/>
      <c r="I45" s="50"/>
      <c r="J45" s="20">
        <v>4800</v>
      </c>
      <c r="K45" s="21">
        <f t="shared" si="1"/>
        <v>0.68571428571428572</v>
      </c>
      <c r="L45" s="23" t="s">
        <v>82</v>
      </c>
      <c r="M45" s="13"/>
    </row>
    <row r="46" spans="1:13" ht="23.1" customHeight="1" x14ac:dyDescent="0.2">
      <c r="A46" s="14"/>
      <c r="B46" s="9" t="s">
        <v>83</v>
      </c>
      <c r="C46" s="9"/>
      <c r="D46" s="9"/>
      <c r="E46" s="58" t="s">
        <v>84</v>
      </c>
      <c r="F46" s="58"/>
      <c r="G46" s="59">
        <v>36930</v>
      </c>
      <c r="H46" s="59"/>
      <c r="I46" s="59"/>
      <c r="J46" s="10">
        <f>SUM(J47,J50)</f>
        <v>35985.279999999999</v>
      </c>
      <c r="K46" s="11">
        <f t="shared" si="1"/>
        <v>0.9744186298402383</v>
      </c>
      <c r="L46" s="25"/>
      <c r="M46" s="13"/>
    </row>
    <row r="47" spans="1:13" ht="17.100000000000001" customHeight="1" x14ac:dyDescent="0.2">
      <c r="A47" s="14"/>
      <c r="B47" s="15"/>
      <c r="C47" s="16" t="s">
        <v>85</v>
      </c>
      <c r="D47" s="16"/>
      <c r="E47" s="56" t="s">
        <v>86</v>
      </c>
      <c r="F47" s="56"/>
      <c r="G47" s="57">
        <v>3500</v>
      </c>
      <c r="H47" s="57"/>
      <c r="I47" s="57"/>
      <c r="J47" s="17">
        <f>SUM(J48)</f>
        <v>3500</v>
      </c>
      <c r="K47" s="18">
        <f t="shared" si="1"/>
        <v>1</v>
      </c>
      <c r="L47" s="24"/>
      <c r="M47" s="13"/>
    </row>
    <row r="48" spans="1:13" ht="38.85" customHeight="1" x14ac:dyDescent="0.2">
      <c r="A48" s="14"/>
      <c r="B48" s="15"/>
      <c r="C48" s="15"/>
      <c r="D48" s="15" t="s">
        <v>87</v>
      </c>
      <c r="E48" s="49" t="s">
        <v>88</v>
      </c>
      <c r="F48" s="49"/>
      <c r="G48" s="50">
        <v>3500</v>
      </c>
      <c r="H48" s="50"/>
      <c r="I48" s="50"/>
      <c r="J48" s="20">
        <v>3500</v>
      </c>
      <c r="K48" s="21">
        <f t="shared" si="1"/>
        <v>1</v>
      </c>
      <c r="L48" s="22"/>
      <c r="M48" s="13"/>
    </row>
    <row r="49" spans="1:13" ht="36.6" customHeight="1" x14ac:dyDescent="0.2">
      <c r="A49" s="14"/>
      <c r="B49" s="15"/>
      <c r="C49" s="15"/>
      <c r="D49" s="15"/>
      <c r="E49" s="49" t="s">
        <v>89</v>
      </c>
      <c r="F49" s="49"/>
      <c r="G49" s="50">
        <v>3500</v>
      </c>
      <c r="H49" s="50"/>
      <c r="I49" s="50"/>
      <c r="J49" s="20">
        <v>3500</v>
      </c>
      <c r="K49" s="21">
        <f t="shared" si="1"/>
        <v>1</v>
      </c>
      <c r="L49" s="23" t="s">
        <v>90</v>
      </c>
      <c r="M49" s="13"/>
    </row>
    <row r="50" spans="1:13" ht="17.100000000000001" customHeight="1" x14ac:dyDescent="0.2">
      <c r="A50" s="14"/>
      <c r="B50" s="15"/>
      <c r="C50" s="16" t="s">
        <v>91</v>
      </c>
      <c r="D50" s="16"/>
      <c r="E50" s="56" t="s">
        <v>92</v>
      </c>
      <c r="F50" s="56"/>
      <c r="G50" s="57">
        <v>33430</v>
      </c>
      <c r="H50" s="57"/>
      <c r="I50" s="57"/>
      <c r="J50" s="17">
        <f>SUM(J51,J54)</f>
        <v>32485.279999999999</v>
      </c>
      <c r="K50" s="18">
        <f t="shared" si="1"/>
        <v>0.97174035297636852</v>
      </c>
      <c r="L50" s="24"/>
      <c r="M50" s="13"/>
    </row>
    <row r="51" spans="1:13" ht="30.6" customHeight="1" x14ac:dyDescent="0.2">
      <c r="A51" s="14"/>
      <c r="B51" s="15"/>
      <c r="C51" s="15"/>
      <c r="D51" s="15" t="s">
        <v>21</v>
      </c>
      <c r="E51" s="49" t="s">
        <v>22</v>
      </c>
      <c r="F51" s="49"/>
      <c r="G51" s="50">
        <v>27598</v>
      </c>
      <c r="H51" s="50"/>
      <c r="I51" s="50"/>
      <c r="J51" s="20">
        <f>SUM(J52:J53)</f>
        <v>26885.279999999999</v>
      </c>
      <c r="K51" s="21">
        <f t="shared" si="1"/>
        <v>0.97417494021305884</v>
      </c>
      <c r="L51" s="22"/>
      <c r="M51" s="13"/>
    </row>
    <row r="52" spans="1:13" ht="37.35" customHeight="1" x14ac:dyDescent="0.2">
      <c r="A52" s="14"/>
      <c r="B52" s="15"/>
      <c r="C52" s="15"/>
      <c r="D52" s="15"/>
      <c r="E52" s="49" t="s">
        <v>93</v>
      </c>
      <c r="F52" s="49"/>
      <c r="G52" s="50">
        <v>19973</v>
      </c>
      <c r="H52" s="50"/>
      <c r="I52" s="50"/>
      <c r="J52" s="20">
        <v>19874.28</v>
      </c>
      <c r="K52" s="21">
        <f t="shared" si="1"/>
        <v>0.99505732739197916</v>
      </c>
      <c r="L52" s="23" t="s">
        <v>94</v>
      </c>
      <c r="M52" s="13"/>
    </row>
    <row r="53" spans="1:13" ht="48.75" customHeight="1" x14ac:dyDescent="0.2">
      <c r="A53" s="14"/>
      <c r="B53" s="15"/>
      <c r="C53" s="15"/>
      <c r="D53" s="15"/>
      <c r="E53" s="49" t="s">
        <v>95</v>
      </c>
      <c r="F53" s="49"/>
      <c r="G53" s="50">
        <v>7625</v>
      </c>
      <c r="H53" s="50"/>
      <c r="I53" s="50"/>
      <c r="J53" s="20">
        <v>7011</v>
      </c>
      <c r="K53" s="21">
        <f t="shared" si="1"/>
        <v>0.91947540983606557</v>
      </c>
      <c r="L53" s="28" t="s">
        <v>96</v>
      </c>
      <c r="M53" s="13"/>
    </row>
    <row r="54" spans="1:13" ht="30.75" customHeight="1" x14ac:dyDescent="0.2">
      <c r="A54" s="14"/>
      <c r="B54" s="15"/>
      <c r="C54" s="15"/>
      <c r="D54" s="15" t="s">
        <v>33</v>
      </c>
      <c r="E54" s="49" t="s">
        <v>34</v>
      </c>
      <c r="F54" s="49"/>
      <c r="G54" s="50">
        <v>5832</v>
      </c>
      <c r="H54" s="50"/>
      <c r="I54" s="27"/>
      <c r="J54" s="20">
        <v>5600</v>
      </c>
      <c r="K54" s="29">
        <f t="shared" si="1"/>
        <v>0.96021947873799729</v>
      </c>
      <c r="L54" s="30"/>
      <c r="M54" s="13"/>
    </row>
    <row r="55" spans="1:13" ht="36" customHeight="1" x14ac:dyDescent="0.2">
      <c r="A55" s="14"/>
      <c r="B55" s="15"/>
      <c r="C55" s="15"/>
      <c r="D55" s="15"/>
      <c r="E55" s="49" t="s">
        <v>97</v>
      </c>
      <c r="F55" s="49"/>
      <c r="G55" s="50">
        <v>5832</v>
      </c>
      <c r="H55" s="50"/>
      <c r="I55" s="27"/>
      <c r="J55" s="20">
        <v>5600</v>
      </c>
      <c r="K55" s="21">
        <f t="shared" si="1"/>
        <v>0.96021947873799729</v>
      </c>
      <c r="L55" s="31" t="s">
        <v>98</v>
      </c>
      <c r="M55" s="13"/>
    </row>
    <row r="56" spans="1:13" ht="17.100000000000001" customHeight="1" x14ac:dyDescent="0.2">
      <c r="A56" s="14"/>
      <c r="B56" s="9" t="s">
        <v>99</v>
      </c>
      <c r="C56" s="9"/>
      <c r="D56" s="9"/>
      <c r="E56" s="58" t="s">
        <v>100</v>
      </c>
      <c r="F56" s="58"/>
      <c r="G56" s="59">
        <v>30400</v>
      </c>
      <c r="H56" s="59"/>
      <c r="I56" s="59"/>
      <c r="J56" s="10">
        <f>SUM(J57)</f>
        <v>30367.24</v>
      </c>
      <c r="K56" s="11">
        <f t="shared" si="1"/>
        <v>0.99892236842105264</v>
      </c>
      <c r="L56" s="25"/>
      <c r="M56" s="13"/>
    </row>
    <row r="57" spans="1:13" ht="17.100000000000001" customHeight="1" x14ac:dyDescent="0.2">
      <c r="A57" s="14"/>
      <c r="B57" s="15"/>
      <c r="C57" s="16" t="s">
        <v>101</v>
      </c>
      <c r="D57" s="16"/>
      <c r="E57" s="56" t="s">
        <v>102</v>
      </c>
      <c r="F57" s="56"/>
      <c r="G57" s="57">
        <v>30400</v>
      </c>
      <c r="H57" s="57"/>
      <c r="I57" s="57"/>
      <c r="J57" s="17">
        <f>SUM(J58)</f>
        <v>30367.24</v>
      </c>
      <c r="K57" s="18">
        <f t="shared" si="1"/>
        <v>0.99892236842105264</v>
      </c>
      <c r="L57" s="24"/>
      <c r="M57" s="13"/>
    </row>
    <row r="58" spans="1:13" ht="28.35" customHeight="1" x14ac:dyDescent="0.2">
      <c r="A58" s="14"/>
      <c r="B58" s="15"/>
      <c r="C58" s="15"/>
      <c r="D58" s="15" t="s">
        <v>21</v>
      </c>
      <c r="E58" s="49" t="s">
        <v>22</v>
      </c>
      <c r="F58" s="49"/>
      <c r="G58" s="50">
        <v>30400</v>
      </c>
      <c r="H58" s="50"/>
      <c r="I58" s="50"/>
      <c r="J58" s="20">
        <v>30367.24</v>
      </c>
      <c r="K58" s="21">
        <f t="shared" si="1"/>
        <v>0.99892236842105264</v>
      </c>
      <c r="L58" s="22"/>
      <c r="M58" s="13"/>
    </row>
    <row r="59" spans="1:13" ht="60" customHeight="1" x14ac:dyDescent="0.2">
      <c r="A59" s="14"/>
      <c r="B59" s="15"/>
      <c r="C59" s="15"/>
      <c r="D59" s="15"/>
      <c r="E59" s="49" t="s">
        <v>103</v>
      </c>
      <c r="F59" s="49"/>
      <c r="G59" s="50">
        <v>30400</v>
      </c>
      <c r="H59" s="50"/>
      <c r="I59" s="50"/>
      <c r="J59" s="20">
        <v>30367.24</v>
      </c>
      <c r="K59" s="21">
        <f t="shared" si="1"/>
        <v>0.99892236842105264</v>
      </c>
      <c r="L59" s="23" t="s">
        <v>104</v>
      </c>
      <c r="M59" s="13"/>
    </row>
    <row r="60" spans="1:13" ht="17.100000000000001" customHeight="1" x14ac:dyDescent="0.2">
      <c r="A60" s="14"/>
      <c r="B60" s="9" t="s">
        <v>105</v>
      </c>
      <c r="C60" s="9"/>
      <c r="D60" s="9"/>
      <c r="E60" s="58" t="s">
        <v>106</v>
      </c>
      <c r="F60" s="58"/>
      <c r="G60" s="59">
        <v>9000</v>
      </c>
      <c r="H60" s="59"/>
      <c r="I60" s="59"/>
      <c r="J60" s="10">
        <f>SUM(J61)</f>
        <v>8323.5</v>
      </c>
      <c r="K60" s="11">
        <f t="shared" si="1"/>
        <v>0.92483333333333329</v>
      </c>
      <c r="L60" s="25"/>
      <c r="M60" s="13"/>
    </row>
    <row r="61" spans="1:13" ht="17.100000000000001" customHeight="1" x14ac:dyDescent="0.2">
      <c r="A61" s="14"/>
      <c r="B61" s="15"/>
      <c r="C61" s="16" t="s">
        <v>107</v>
      </c>
      <c r="D61" s="16"/>
      <c r="E61" s="56" t="s">
        <v>108</v>
      </c>
      <c r="F61" s="56"/>
      <c r="G61" s="57">
        <v>9000</v>
      </c>
      <c r="H61" s="57"/>
      <c r="I61" s="57"/>
      <c r="J61" s="17">
        <f>SUM(J62)</f>
        <v>8323.5</v>
      </c>
      <c r="K61" s="18">
        <f t="shared" si="1"/>
        <v>0.92483333333333329</v>
      </c>
      <c r="L61" s="24"/>
      <c r="M61" s="13"/>
    </row>
    <row r="62" spans="1:13" ht="28.35" customHeight="1" x14ac:dyDescent="0.2">
      <c r="A62" s="14"/>
      <c r="B62" s="15"/>
      <c r="C62" s="15"/>
      <c r="D62" s="15" t="s">
        <v>33</v>
      </c>
      <c r="E62" s="49" t="s">
        <v>34</v>
      </c>
      <c r="F62" s="49"/>
      <c r="G62" s="50">
        <v>9000</v>
      </c>
      <c r="H62" s="50"/>
      <c r="I62" s="50"/>
      <c r="J62" s="20">
        <v>8323.5</v>
      </c>
      <c r="K62" s="21">
        <f t="shared" si="1"/>
        <v>0.92483333333333329</v>
      </c>
      <c r="L62" s="22"/>
      <c r="M62" s="13"/>
    </row>
    <row r="63" spans="1:13" ht="26.85" customHeight="1" x14ac:dyDescent="0.2">
      <c r="A63" s="14"/>
      <c r="B63" s="15"/>
      <c r="C63" s="15"/>
      <c r="D63" s="15"/>
      <c r="E63" s="49" t="s">
        <v>109</v>
      </c>
      <c r="F63" s="49"/>
      <c r="G63" s="50">
        <v>9000</v>
      </c>
      <c r="H63" s="50"/>
      <c r="I63" s="50"/>
      <c r="J63" s="20">
        <v>8323.5</v>
      </c>
      <c r="K63" s="21">
        <f t="shared" si="1"/>
        <v>0.92483333333333329</v>
      </c>
      <c r="L63" s="23" t="s">
        <v>110</v>
      </c>
      <c r="M63" s="13"/>
    </row>
    <row r="64" spans="1:13" ht="24.6" customHeight="1" x14ac:dyDescent="0.2">
      <c r="A64" s="14"/>
      <c r="B64" s="9" t="s">
        <v>111</v>
      </c>
      <c r="C64" s="9"/>
      <c r="D64" s="9"/>
      <c r="E64" s="58" t="s">
        <v>112</v>
      </c>
      <c r="F64" s="58"/>
      <c r="G64" s="59">
        <v>238859</v>
      </c>
      <c r="H64" s="59"/>
      <c r="I64" s="59"/>
      <c r="J64" s="10">
        <f>SUM(J65,J68,J72,J75)</f>
        <v>233798.04</v>
      </c>
      <c r="K64" s="11">
        <f t="shared" si="1"/>
        <v>0.97881193507466746</v>
      </c>
      <c r="L64" s="25"/>
      <c r="M64" s="13"/>
    </row>
    <row r="65" spans="1:13" ht="24.6" customHeight="1" x14ac:dyDescent="0.2">
      <c r="A65" s="14"/>
      <c r="B65" s="32"/>
      <c r="C65" s="33" t="s">
        <v>113</v>
      </c>
      <c r="D65" s="33"/>
      <c r="E65" s="60" t="s">
        <v>114</v>
      </c>
      <c r="F65" s="60"/>
      <c r="G65" s="61">
        <v>3690</v>
      </c>
      <c r="H65" s="61"/>
      <c r="I65" s="34"/>
      <c r="J65" s="35">
        <v>3690</v>
      </c>
      <c r="K65" s="36">
        <f t="shared" si="1"/>
        <v>1</v>
      </c>
      <c r="L65" s="37"/>
      <c r="M65" s="13"/>
    </row>
    <row r="66" spans="1:13" ht="24.6" customHeight="1" x14ac:dyDescent="0.2">
      <c r="A66" s="14"/>
      <c r="B66" s="38"/>
      <c r="C66" s="38"/>
      <c r="D66" s="39" t="s">
        <v>21</v>
      </c>
      <c r="E66" s="49" t="s">
        <v>22</v>
      </c>
      <c r="F66" s="49"/>
      <c r="G66" s="50">
        <v>3690</v>
      </c>
      <c r="H66" s="50"/>
      <c r="I66" s="40"/>
      <c r="J66" s="41">
        <v>3690</v>
      </c>
      <c r="K66" s="42" t="s">
        <v>115</v>
      </c>
      <c r="L66" s="43"/>
      <c r="M66" s="13"/>
    </row>
    <row r="67" spans="1:13" ht="33.6" customHeight="1" x14ac:dyDescent="0.2">
      <c r="A67" s="14"/>
      <c r="B67" s="38"/>
      <c r="C67" s="38"/>
      <c r="D67" s="39"/>
      <c r="E67" s="49" t="s">
        <v>116</v>
      </c>
      <c r="F67" s="49"/>
      <c r="G67" s="50">
        <v>3690</v>
      </c>
      <c r="H67" s="50"/>
      <c r="I67" s="40"/>
      <c r="J67" s="41">
        <v>3690</v>
      </c>
      <c r="K67" s="42">
        <v>1</v>
      </c>
      <c r="L67" s="44" t="s">
        <v>117</v>
      </c>
      <c r="M67" s="13"/>
    </row>
    <row r="68" spans="1:13" ht="17.100000000000001" customHeight="1" x14ac:dyDescent="0.2">
      <c r="A68" s="14"/>
      <c r="B68" s="15"/>
      <c r="C68" s="16" t="s">
        <v>118</v>
      </c>
      <c r="D68" s="16"/>
      <c r="E68" s="56" t="s">
        <v>119</v>
      </c>
      <c r="F68" s="56"/>
      <c r="G68" s="57">
        <v>23169</v>
      </c>
      <c r="H68" s="57"/>
      <c r="I68" s="57"/>
      <c r="J68" s="17">
        <f>SUM(J69)</f>
        <v>18220.099999999999</v>
      </c>
      <c r="K68" s="18">
        <f t="shared" ref="K68:K83" si="2">SUM(J68/G68)</f>
        <v>0.78639993094220717</v>
      </c>
      <c r="L68" s="24"/>
      <c r="M68" s="13"/>
    </row>
    <row r="69" spans="1:13" ht="26.85" customHeight="1" x14ac:dyDescent="0.2">
      <c r="A69" s="14"/>
      <c r="B69" s="15"/>
      <c r="C69" s="15"/>
      <c r="D69" s="15" t="s">
        <v>21</v>
      </c>
      <c r="E69" s="49" t="s">
        <v>22</v>
      </c>
      <c r="F69" s="49"/>
      <c r="G69" s="50">
        <v>23169</v>
      </c>
      <c r="H69" s="50"/>
      <c r="I69" s="50"/>
      <c r="J69" s="20">
        <f>SUM(J70:J71)</f>
        <v>18220.099999999999</v>
      </c>
      <c r="K69" s="21">
        <f t="shared" si="2"/>
        <v>0.78639993094220717</v>
      </c>
      <c r="L69" s="22"/>
      <c r="M69" s="13"/>
    </row>
    <row r="70" spans="1:13" ht="48.6" customHeight="1" x14ac:dyDescent="0.2">
      <c r="A70" s="14"/>
      <c r="B70" s="15"/>
      <c r="C70" s="15"/>
      <c r="D70" s="15"/>
      <c r="E70" s="49" t="s">
        <v>120</v>
      </c>
      <c r="F70" s="49"/>
      <c r="G70" s="50">
        <v>19169</v>
      </c>
      <c r="H70" s="50"/>
      <c r="I70" s="50"/>
      <c r="J70" s="20">
        <v>14222.6</v>
      </c>
      <c r="K70" s="21">
        <f t="shared" si="2"/>
        <v>0.74195837028535661</v>
      </c>
      <c r="L70" s="23" t="s">
        <v>121</v>
      </c>
      <c r="M70" s="13"/>
    </row>
    <row r="71" spans="1:13" ht="35.25" customHeight="1" x14ac:dyDescent="0.2">
      <c r="A71" s="14"/>
      <c r="B71" s="15"/>
      <c r="C71" s="15"/>
      <c r="D71" s="15"/>
      <c r="E71" s="49" t="s">
        <v>122</v>
      </c>
      <c r="F71" s="49"/>
      <c r="G71" s="50">
        <v>4000</v>
      </c>
      <c r="H71" s="50"/>
      <c r="I71" s="50"/>
      <c r="J71" s="20">
        <v>3997.5</v>
      </c>
      <c r="K71" s="21">
        <f t="shared" si="2"/>
        <v>0.99937500000000001</v>
      </c>
      <c r="L71" s="23" t="s">
        <v>123</v>
      </c>
      <c r="M71" s="13"/>
    </row>
    <row r="72" spans="1:13" ht="37.5" customHeight="1" x14ac:dyDescent="0.2">
      <c r="A72" s="14"/>
      <c r="B72" s="15"/>
      <c r="C72" s="16" t="s">
        <v>124</v>
      </c>
      <c r="D72" s="16"/>
      <c r="E72" s="56" t="s">
        <v>125</v>
      </c>
      <c r="F72" s="56"/>
      <c r="G72" s="57">
        <v>107000</v>
      </c>
      <c r="H72" s="57"/>
      <c r="I72" s="57"/>
      <c r="J72" s="17">
        <f>SUM(J73)</f>
        <v>107000</v>
      </c>
      <c r="K72" s="18">
        <f t="shared" si="2"/>
        <v>1</v>
      </c>
      <c r="L72" s="24"/>
      <c r="M72" s="13"/>
    </row>
    <row r="73" spans="1:13" ht="25.35" customHeight="1" x14ac:dyDescent="0.2">
      <c r="A73" s="14"/>
      <c r="B73" s="15"/>
      <c r="C73" s="15"/>
      <c r="D73" s="15" t="s">
        <v>21</v>
      </c>
      <c r="E73" s="49" t="s">
        <v>22</v>
      </c>
      <c r="F73" s="49"/>
      <c r="G73" s="50">
        <v>107000</v>
      </c>
      <c r="H73" s="50"/>
      <c r="I73" s="50"/>
      <c r="J73" s="20">
        <f>SUM(J74)</f>
        <v>107000</v>
      </c>
      <c r="K73" s="21">
        <f t="shared" si="2"/>
        <v>1</v>
      </c>
      <c r="L73" s="22"/>
      <c r="M73" s="13"/>
    </row>
    <row r="74" spans="1:13" ht="61.5" customHeight="1" x14ac:dyDescent="0.2">
      <c r="A74" s="14"/>
      <c r="B74" s="15"/>
      <c r="C74" s="15"/>
      <c r="D74" s="15"/>
      <c r="E74" s="49" t="s">
        <v>126</v>
      </c>
      <c r="F74" s="49"/>
      <c r="G74" s="50">
        <v>107000</v>
      </c>
      <c r="H74" s="50"/>
      <c r="I74" s="50"/>
      <c r="J74" s="20">
        <v>107000</v>
      </c>
      <c r="K74" s="21">
        <f t="shared" si="2"/>
        <v>1</v>
      </c>
      <c r="L74" s="23" t="s">
        <v>127</v>
      </c>
      <c r="M74" s="13"/>
    </row>
    <row r="75" spans="1:13" ht="17.100000000000001" customHeight="1" x14ac:dyDescent="0.2">
      <c r="A75" s="14"/>
      <c r="B75" s="15"/>
      <c r="C75" s="16" t="s">
        <v>128</v>
      </c>
      <c r="D75" s="16"/>
      <c r="E75" s="56" t="s">
        <v>26</v>
      </c>
      <c r="F75" s="56"/>
      <c r="G75" s="57">
        <v>105000</v>
      </c>
      <c r="H75" s="57"/>
      <c r="I75" s="57"/>
      <c r="J75" s="17">
        <f>SUM(J76)</f>
        <v>104887.94</v>
      </c>
      <c r="K75" s="18">
        <f t="shared" si="2"/>
        <v>0.99893276190476188</v>
      </c>
      <c r="L75" s="24"/>
      <c r="M75" s="13"/>
    </row>
    <row r="76" spans="1:13" ht="25.35" customHeight="1" x14ac:dyDescent="0.2">
      <c r="A76" s="14"/>
      <c r="B76" s="15"/>
      <c r="C76" s="15"/>
      <c r="D76" s="15" t="s">
        <v>21</v>
      </c>
      <c r="E76" s="49" t="s">
        <v>22</v>
      </c>
      <c r="F76" s="49"/>
      <c r="G76" s="50">
        <v>105000</v>
      </c>
      <c r="H76" s="50"/>
      <c r="I76" s="50"/>
      <c r="J76" s="20">
        <v>104887.94</v>
      </c>
      <c r="K76" s="21">
        <f t="shared" si="2"/>
        <v>0.99893276190476188</v>
      </c>
      <c r="L76" s="22"/>
      <c r="M76" s="13"/>
    </row>
    <row r="77" spans="1:13" ht="56.65" customHeight="1" x14ac:dyDescent="0.2">
      <c r="A77" s="14"/>
      <c r="B77" s="15"/>
      <c r="C77" s="15"/>
      <c r="D77" s="15"/>
      <c r="E77" s="49" t="s">
        <v>129</v>
      </c>
      <c r="F77" s="49"/>
      <c r="G77" s="50">
        <v>105000</v>
      </c>
      <c r="H77" s="50"/>
      <c r="I77" s="50"/>
      <c r="J77" s="20">
        <v>104887.94</v>
      </c>
      <c r="K77" s="21">
        <f t="shared" si="2"/>
        <v>0.99893276190476188</v>
      </c>
      <c r="L77" s="23" t="s">
        <v>130</v>
      </c>
      <c r="M77" s="13"/>
    </row>
    <row r="78" spans="1:13" ht="27.6" customHeight="1" x14ac:dyDescent="0.2">
      <c r="A78" s="14"/>
      <c r="B78" s="9" t="s">
        <v>131</v>
      </c>
      <c r="C78" s="9"/>
      <c r="D78" s="9"/>
      <c r="E78" s="58" t="s">
        <v>132</v>
      </c>
      <c r="F78" s="58"/>
      <c r="G78" s="59">
        <v>14772990</v>
      </c>
      <c r="H78" s="59"/>
      <c r="I78" s="59"/>
      <c r="J78" s="10">
        <f>SUM(J79)</f>
        <v>11760234.189999999</v>
      </c>
      <c r="K78" s="11">
        <f t="shared" si="2"/>
        <v>0.79606323364464471</v>
      </c>
      <c r="L78" s="25"/>
      <c r="M78" s="13"/>
    </row>
    <row r="79" spans="1:13" ht="17.100000000000001" customHeight="1" x14ac:dyDescent="0.2">
      <c r="A79" s="14"/>
      <c r="B79" s="15"/>
      <c r="C79" s="16" t="s">
        <v>133</v>
      </c>
      <c r="D79" s="16"/>
      <c r="E79" s="56" t="s">
        <v>26</v>
      </c>
      <c r="F79" s="56"/>
      <c r="G79" s="57">
        <v>14772990</v>
      </c>
      <c r="H79" s="57"/>
      <c r="I79" s="57"/>
      <c r="J79" s="17">
        <f>SUM(J80,J82,J84)</f>
        <v>11760234.189999999</v>
      </c>
      <c r="K79" s="18">
        <f t="shared" si="2"/>
        <v>0.79606323364464471</v>
      </c>
      <c r="L79" s="24"/>
      <c r="M79" s="13"/>
    </row>
    <row r="80" spans="1:13" ht="29.85" customHeight="1" x14ac:dyDescent="0.2">
      <c r="A80" s="14"/>
      <c r="B80" s="15"/>
      <c r="C80" s="15"/>
      <c r="D80" s="15" t="s">
        <v>134</v>
      </c>
      <c r="E80" s="49" t="s">
        <v>22</v>
      </c>
      <c r="F80" s="49"/>
      <c r="G80" s="50">
        <v>11293317</v>
      </c>
      <c r="H80" s="50"/>
      <c r="I80" s="50"/>
      <c r="J80" s="20">
        <v>10902753.609999999</v>
      </c>
      <c r="K80" s="21">
        <f t="shared" si="2"/>
        <v>0.9654164148584512</v>
      </c>
      <c r="L80" s="22"/>
      <c r="M80" s="13"/>
    </row>
    <row r="81" spans="1:13" ht="85.9" customHeight="1" x14ac:dyDescent="0.2">
      <c r="A81" s="14"/>
      <c r="B81" s="15"/>
      <c r="C81" s="15"/>
      <c r="D81" s="15"/>
      <c r="E81" s="49" t="s">
        <v>135</v>
      </c>
      <c r="F81" s="49"/>
      <c r="G81" s="50">
        <v>11293317</v>
      </c>
      <c r="H81" s="50"/>
      <c r="I81" s="50"/>
      <c r="J81" s="20">
        <v>10902753.609999999</v>
      </c>
      <c r="K81" s="21">
        <f t="shared" si="2"/>
        <v>0.9654164148584512</v>
      </c>
      <c r="L81" s="53" t="s">
        <v>136</v>
      </c>
      <c r="M81" s="13"/>
    </row>
    <row r="82" spans="1:13" ht="30.6" customHeight="1" x14ac:dyDescent="0.2">
      <c r="A82" s="14"/>
      <c r="B82" s="15"/>
      <c r="C82" s="15"/>
      <c r="D82" s="15" t="s">
        <v>137</v>
      </c>
      <c r="E82" s="49" t="s">
        <v>22</v>
      </c>
      <c r="F82" s="49"/>
      <c r="G82" s="50">
        <v>3475368</v>
      </c>
      <c r="H82" s="50"/>
      <c r="I82" s="50"/>
      <c r="J82" s="20">
        <v>853175.58</v>
      </c>
      <c r="K82" s="21">
        <f t="shared" si="2"/>
        <v>0.24549215507537617</v>
      </c>
      <c r="L82" s="54"/>
      <c r="M82" s="13"/>
    </row>
    <row r="83" spans="1:13" ht="138.75" customHeight="1" x14ac:dyDescent="0.2">
      <c r="A83" s="14"/>
      <c r="B83" s="15"/>
      <c r="C83" s="15"/>
      <c r="D83" s="15"/>
      <c r="E83" s="49" t="s">
        <v>135</v>
      </c>
      <c r="F83" s="49"/>
      <c r="G83" s="50">
        <v>3475368</v>
      </c>
      <c r="H83" s="50"/>
      <c r="I83" s="50"/>
      <c r="J83" s="20">
        <v>853175.58</v>
      </c>
      <c r="K83" s="21">
        <f t="shared" si="2"/>
        <v>0.24549215507537617</v>
      </c>
      <c r="L83" s="55"/>
      <c r="M83" s="13"/>
    </row>
    <row r="84" spans="1:13" ht="36" customHeight="1" x14ac:dyDescent="0.2">
      <c r="A84" s="14"/>
      <c r="B84" s="15"/>
      <c r="C84" s="15"/>
      <c r="D84" s="15" t="s">
        <v>33</v>
      </c>
      <c r="E84" s="49" t="s">
        <v>34</v>
      </c>
      <c r="F84" s="49"/>
      <c r="G84" s="50">
        <v>4305</v>
      </c>
      <c r="H84" s="50"/>
      <c r="I84" s="27"/>
      <c r="J84" s="20">
        <v>4305</v>
      </c>
      <c r="K84" s="21">
        <v>1</v>
      </c>
      <c r="L84" s="22"/>
      <c r="M84" s="13"/>
    </row>
    <row r="85" spans="1:13" ht="40.5" customHeight="1" x14ac:dyDescent="0.2">
      <c r="A85" s="14"/>
      <c r="B85" s="15"/>
      <c r="C85" s="15"/>
      <c r="D85" s="15"/>
      <c r="E85" s="49" t="s">
        <v>138</v>
      </c>
      <c r="F85" s="49"/>
      <c r="G85" s="50">
        <v>4305</v>
      </c>
      <c r="H85" s="50"/>
      <c r="I85" s="27"/>
      <c r="J85" s="20">
        <v>4305</v>
      </c>
      <c r="K85" s="21">
        <v>1</v>
      </c>
      <c r="L85" s="23" t="s">
        <v>117</v>
      </c>
      <c r="M85" s="13"/>
    </row>
    <row r="86" spans="1:13" ht="17.100000000000001" customHeight="1" x14ac:dyDescent="0.2">
      <c r="A86" s="14"/>
      <c r="B86" s="51" t="s">
        <v>139</v>
      </c>
      <c r="C86" s="51"/>
      <c r="D86" s="51"/>
      <c r="E86" s="51"/>
      <c r="F86" s="51"/>
      <c r="G86" s="52">
        <v>15689590</v>
      </c>
      <c r="H86" s="52"/>
      <c r="I86" s="52"/>
      <c r="J86" s="45">
        <f>SUM(J78,J64,J60,J56,J46,J37,J24,J20,J8)</f>
        <v>12637932.799999997</v>
      </c>
      <c r="K86" s="46">
        <f>SUM(J86/G86)</f>
        <v>0.80549796393659723</v>
      </c>
      <c r="L86" s="47"/>
      <c r="M86" s="13"/>
    </row>
    <row r="89" spans="1:13" x14ac:dyDescent="0.2">
      <c r="J89" s="48"/>
    </row>
  </sheetData>
  <mergeCells count="170">
    <mergeCell ref="E7:F7"/>
    <mergeCell ref="G7:H7"/>
    <mergeCell ref="E8:F8"/>
    <mergeCell ref="G8:I8"/>
    <mergeCell ref="E9:F9"/>
    <mergeCell ref="G9:I9"/>
    <mergeCell ref="J1:L1"/>
    <mergeCell ref="A3:L3"/>
    <mergeCell ref="A5:A6"/>
    <mergeCell ref="B5:D5"/>
    <mergeCell ref="E5:F6"/>
    <mergeCell ref="G5:I6"/>
    <mergeCell ref="J5:J6"/>
    <mergeCell ref="K5:K6"/>
    <mergeCell ref="L5:L6"/>
    <mergeCell ref="E13:F13"/>
    <mergeCell ref="G13:I13"/>
    <mergeCell ref="E14:F14"/>
    <mergeCell ref="G14:I14"/>
    <mergeCell ref="E15:F15"/>
    <mergeCell ref="G15:I15"/>
    <mergeCell ref="E10:F10"/>
    <mergeCell ref="G10:I10"/>
    <mergeCell ref="E11:F11"/>
    <mergeCell ref="G11:I11"/>
    <mergeCell ref="E12:F12"/>
    <mergeCell ref="G12:I12"/>
    <mergeCell ref="E19:F19"/>
    <mergeCell ref="G19:I19"/>
    <mergeCell ref="E20:F20"/>
    <mergeCell ref="G20:I20"/>
    <mergeCell ref="E21:F21"/>
    <mergeCell ref="G21:I21"/>
    <mergeCell ref="E16:F16"/>
    <mergeCell ref="G16:I16"/>
    <mergeCell ref="E17:F17"/>
    <mergeCell ref="G17:I17"/>
    <mergeCell ref="E18:F18"/>
    <mergeCell ref="G18:I18"/>
    <mergeCell ref="E25:F25"/>
    <mergeCell ref="G25:I25"/>
    <mergeCell ref="E26:F26"/>
    <mergeCell ref="G26:I26"/>
    <mergeCell ref="E27:F27"/>
    <mergeCell ref="G27:I27"/>
    <mergeCell ref="E22:F22"/>
    <mergeCell ref="G22:I22"/>
    <mergeCell ref="E23:F23"/>
    <mergeCell ref="G23:I23"/>
    <mergeCell ref="E24:F24"/>
    <mergeCell ref="G24:I24"/>
    <mergeCell ref="E31:F31"/>
    <mergeCell ref="G31:I31"/>
    <mergeCell ref="E32:F32"/>
    <mergeCell ref="G32:I32"/>
    <mergeCell ref="E33:F33"/>
    <mergeCell ref="G33:I33"/>
    <mergeCell ref="E28:F28"/>
    <mergeCell ref="G28:I28"/>
    <mergeCell ref="E29:F29"/>
    <mergeCell ref="G29:I29"/>
    <mergeCell ref="E30:F30"/>
    <mergeCell ref="G30:I30"/>
    <mergeCell ref="E37:F37"/>
    <mergeCell ref="G37:I37"/>
    <mergeCell ref="E38:F38"/>
    <mergeCell ref="G38:I38"/>
    <mergeCell ref="E39:F39"/>
    <mergeCell ref="G39:I39"/>
    <mergeCell ref="E34:F34"/>
    <mergeCell ref="G34:I34"/>
    <mergeCell ref="E35:F35"/>
    <mergeCell ref="G35:I35"/>
    <mergeCell ref="E36:F36"/>
    <mergeCell ref="G36:H36"/>
    <mergeCell ref="E43:F43"/>
    <mergeCell ref="G43:I43"/>
    <mergeCell ref="E44:F44"/>
    <mergeCell ref="G44:I44"/>
    <mergeCell ref="E45:F45"/>
    <mergeCell ref="G45:I45"/>
    <mergeCell ref="E40:F40"/>
    <mergeCell ref="G40:I40"/>
    <mergeCell ref="E41:F41"/>
    <mergeCell ref="G41:I41"/>
    <mergeCell ref="E42:F42"/>
    <mergeCell ref="G42:I42"/>
    <mergeCell ref="E49:F49"/>
    <mergeCell ref="G49:I49"/>
    <mergeCell ref="E50:F50"/>
    <mergeCell ref="G50:I50"/>
    <mergeCell ref="E51:F51"/>
    <mergeCell ref="G51:I51"/>
    <mergeCell ref="E46:F46"/>
    <mergeCell ref="G46:I46"/>
    <mergeCell ref="E47:F47"/>
    <mergeCell ref="G47:I47"/>
    <mergeCell ref="E48:F48"/>
    <mergeCell ref="G48:I48"/>
    <mergeCell ref="E55:F55"/>
    <mergeCell ref="G55:H55"/>
    <mergeCell ref="E56:F56"/>
    <mergeCell ref="G56:I56"/>
    <mergeCell ref="E57:F57"/>
    <mergeCell ref="G57:I57"/>
    <mergeCell ref="E52:F52"/>
    <mergeCell ref="G52:I52"/>
    <mergeCell ref="E53:F53"/>
    <mergeCell ref="G53:I53"/>
    <mergeCell ref="E54:F54"/>
    <mergeCell ref="G54:H54"/>
    <mergeCell ref="E61:F61"/>
    <mergeCell ref="G61:I61"/>
    <mergeCell ref="E62:F62"/>
    <mergeCell ref="G62:I62"/>
    <mergeCell ref="E63:F63"/>
    <mergeCell ref="G63:I63"/>
    <mergeCell ref="E58:F58"/>
    <mergeCell ref="G58:I58"/>
    <mergeCell ref="E59:F59"/>
    <mergeCell ref="G59:I59"/>
    <mergeCell ref="E60:F60"/>
    <mergeCell ref="G60:I60"/>
    <mergeCell ref="E67:F67"/>
    <mergeCell ref="G67:H67"/>
    <mergeCell ref="E68:F68"/>
    <mergeCell ref="G68:I68"/>
    <mergeCell ref="E69:F69"/>
    <mergeCell ref="G69:I69"/>
    <mergeCell ref="E64:F64"/>
    <mergeCell ref="G64:I64"/>
    <mergeCell ref="E65:F65"/>
    <mergeCell ref="G65:H65"/>
    <mergeCell ref="E66:F66"/>
    <mergeCell ref="G66:H66"/>
    <mergeCell ref="E73:F73"/>
    <mergeCell ref="G73:I73"/>
    <mergeCell ref="E74:F74"/>
    <mergeCell ref="G74:I74"/>
    <mergeCell ref="E75:F75"/>
    <mergeCell ref="G75:I75"/>
    <mergeCell ref="E70:F70"/>
    <mergeCell ref="G70:I70"/>
    <mergeCell ref="E71:F71"/>
    <mergeCell ref="G71:I71"/>
    <mergeCell ref="E72:F72"/>
    <mergeCell ref="G72:I72"/>
    <mergeCell ref="E79:F79"/>
    <mergeCell ref="G79:I79"/>
    <mergeCell ref="E80:F80"/>
    <mergeCell ref="G80:I80"/>
    <mergeCell ref="E81:F81"/>
    <mergeCell ref="G81:I81"/>
    <mergeCell ref="E76:F76"/>
    <mergeCell ref="G76:I76"/>
    <mergeCell ref="E77:F77"/>
    <mergeCell ref="G77:I77"/>
    <mergeCell ref="E78:F78"/>
    <mergeCell ref="G78:I78"/>
    <mergeCell ref="E85:F85"/>
    <mergeCell ref="G85:H85"/>
    <mergeCell ref="B86:F86"/>
    <mergeCell ref="G86:I86"/>
    <mergeCell ref="L81:L83"/>
    <mergeCell ref="E82:F82"/>
    <mergeCell ref="G82:I82"/>
    <mergeCell ref="E83:F83"/>
    <mergeCell ref="G83:I83"/>
    <mergeCell ref="E84:F84"/>
    <mergeCell ref="G84:H8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2015-03-30T13:43:44Z</dcterms:modified>
</cp:coreProperties>
</file>