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<sst xmlns="http://schemas.openxmlformats.org/spreadsheetml/2006/main" count="610" uniqueCount="150">
  <si>
    <t>Dział</t>
  </si>
  <si>
    <t>Rozdział</t>
  </si>
  <si>
    <t>§</t>
  </si>
  <si>
    <t>Nazwa</t>
  </si>
  <si>
    <t>Plan</t>
  </si>
  <si>
    <t>Z tego</t>
  </si>
  <si>
    <t>Wydatki 
bieżące</t>
  </si>
  <si>
    <t>Wydatki 
majątkowe</t>
  </si>
  <si>
    <t>Rolnictwo i łowiectwo</t>
  </si>
  <si>
    <t>Infrastruktura wodociągowa i sanitacyjna wsi</t>
  </si>
  <si>
    <t>Wydatki inwestycyjne jednostek budżetowych</t>
  </si>
  <si>
    <t>Zwalczanie chorób zakaźnych zwierząt oraz badania monitoringowe pozostałości chemicznych i biologicznych w tkankach zwierząt i produktach pochodzenia zwierzęcego</t>
  </si>
  <si>
    <t>Dotacja przedmiotowa z budżetu dla samorządowego zakładu budżetowego</t>
  </si>
  <si>
    <t>Zakup materiałów i wyposażenia</t>
  </si>
  <si>
    <t>Zakup usług pozostałych</t>
  </si>
  <si>
    <t>Różne opłaty i składki</t>
  </si>
  <si>
    <t>Izby rolnicze</t>
  </si>
  <si>
    <t>Wpłaty gmin na rzecz izb rolniczych w wysokości 2% uzyskanych wpływów z podatku rolnego</t>
  </si>
  <si>
    <t>Pozostała działalność</t>
  </si>
  <si>
    <t>Wydatki osobowe niezaliczone do wynagrodzeń</t>
  </si>
  <si>
    <t>Nagrody o charakterze szczególnym niezaliczone do wynagrodzeń</t>
  </si>
  <si>
    <t>Składki na ubezpieczenia społeczne</t>
  </si>
  <si>
    <t>Składki na Fundusz Pracy</t>
  </si>
  <si>
    <t>Wynagrodzenia bezosobowe</t>
  </si>
  <si>
    <t>Zakup usług remontowych</t>
  </si>
  <si>
    <t>Wydatki na zakupy inwestycyjne jednostek budżetowych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</si>
  <si>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</si>
  <si>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</si>
  <si>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</si>
  <si>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</si>
  <si>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Drogi publiczne powiatowe</t>
  </si>
  <si>
    <t>Dotacja celowa na pomoc finansową udzielaną między jednostkami samorządu terytorialnego na dofinansowanie własnych zadań inwestycyjnych i zakupów inwestycyjnych</t>
  </si>
  <si>
    <t>Drogi publiczne gminne</t>
  </si>
  <si>
    <t>Opłaty na rzecz budżetów jednostek samorządu terytorialnego</t>
  </si>
  <si>
    <t>Gospodarka mieszkaniowa</t>
  </si>
  <si>
    <t>Zakłady gospodarki mieszkaniowej</t>
  </si>
  <si>
    <t>Gospodarka gruntami i nieruchomościami</t>
  </si>
  <si>
    <t>Zakup energii</t>
  </si>
  <si>
    <t>Zakup usług dostępu do sieci Internet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</si>
  <si>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</si>
  <si>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</si>
  <si>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Zakup usług obejmujących wykonanie ekspertyz, analiz i opinii</t>
  </si>
  <si>
    <t>Opłaty za administrowanie i czynsze za budynki, lokale i pomieszczenia garażowe</t>
  </si>
  <si>
    <t>Kary i odszkodowania wypłacane na rzecz osób fizycznych</t>
  </si>
  <si>
    <t>Działalność usługowa</t>
  </si>
  <si>
    <t>Cmentarze</t>
  </si>
  <si>
    <t>Administracja publiczna</t>
  </si>
  <si>
    <t>Urzędy wojewódzkie</t>
  </si>
  <si>
    <t>Wynagrodzenia osobowe pracowników</t>
  </si>
  <si>
    <t>Dodatkowe wynagrodzenie roczne</t>
  </si>
  <si>
    <t>Rady gmin (miast i miast na prawach powiatu)</t>
  </si>
  <si>
    <t xml:space="preserve">Różne wydatki na rzecz osób fizycznych </t>
  </si>
  <si>
    <t>Podróże służbowe krajowe</t>
  </si>
  <si>
    <t>Podróże służbowe zagraniczne</t>
  </si>
  <si>
    <t>Urzędy gmin (miast i miast na prawach powiatu)</t>
  </si>
  <si>
    <t>Wynagrodzenia agencyjno-prowizyjne</t>
  </si>
  <si>
    <t>Wpłaty na Państwowy Fundusz Rehabilitacji Osób Niepełnosprawnych</t>
  </si>
  <si>
    <t>Zakup usług zdrowotnych</t>
  </si>
  <si>
    <t>Odpisy na zakładowy fundusz świadczeń socjalnych</t>
  </si>
  <si>
    <t>Opłaty na rzecz budżetu państwa</t>
  </si>
  <si>
    <t>Podatek od towarów i usług (VAT).</t>
  </si>
  <si>
    <t xml:space="preserve">Szkolenia pracowników niebędących członkami korpusu służby cywilnej 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</si>
  <si>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</si>
  <si>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</si>
  <si>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</si>
  <si>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Wybory do rad gmin, rad powiatów i sejmików województw, wybory wójtów, burmistrzów i prezydentów miast oraz referenda gminne, powiatowe i wojewódzkie</t>
  </si>
  <si>
    <t>Wybory do Parlamentu Europejskiego</t>
  </si>
  <si>
    <t>Bezpieczeństwo publiczne i ochrona przeciwpożarowa</t>
  </si>
  <si>
    <t>Komendy wojewódzkie Policji</t>
  </si>
  <si>
    <t>Wpłaty jednostek na państwowy fundusz celowy na finansowanie lub dofinansowanie zadań inwestycyjnych</t>
  </si>
  <si>
    <t>Ochotnicze straże pożarne</t>
  </si>
  <si>
    <t>Obrona cywilna</t>
  </si>
  <si>
    <t>Straż gminna (miejska)</t>
  </si>
  <si>
    <t>Obsługa długu publicznego</t>
  </si>
  <si>
    <t>Obsługa papierów wartościowych, kredytów i pożyczek jednostek samorządu terytorialnego</t>
  </si>
  <si>
    <t>Koszty emisji samorządowych papierów wartościowych oraz inne opłaty i prowizje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</si>
  <si>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</si>
  <si>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</si>
  <si>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</si>
  <si>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Rezerwy</t>
  </si>
  <si>
    <t>Oświata i wychowanie</t>
  </si>
  <si>
    <t>Szkoły podstawowe</t>
  </si>
  <si>
    <t>Zakup pomocy naukowych, dydaktycznych i książek</t>
  </si>
  <si>
    <t>Oddziały przedszkolne w szkołach podstawowych</t>
  </si>
  <si>
    <t xml:space="preserve">Przedszkola </t>
  </si>
  <si>
    <t>Dotacja podmiotowa z budżetu dla niepublicznej jednostki systemu oświaty</t>
  </si>
  <si>
    <t>Zakup środków żywności</t>
  </si>
  <si>
    <t>Zakup usług przez jednostki samorządu terytorialnego od innych jednostek samorządu terytorialnego</t>
  </si>
  <si>
    <t>Gimnazja</t>
  </si>
  <si>
    <t>Dowożenie uczniów do szkół</t>
  </si>
  <si>
    <t>Zespoły obsługi ekonomiczno-administracyjnej szkół</t>
  </si>
  <si>
    <t>Podatek od nieruchomości</t>
  </si>
  <si>
    <t>Dokształcanie i doskonalenie nauczycieli</t>
  </si>
  <si>
    <t>Stołówki szkolne i przedszkolne</t>
  </si>
  <si>
    <t>Ochrona zdrowia</t>
  </si>
  <si>
    <t>Zwalczanie narkomanii</t>
  </si>
  <si>
    <t>Dotacja celowa z budżetu na finansowanie lub dofinansowanie zadań zleconych do realizacji stowarzyszeniom</t>
  </si>
  <si>
    <t>Przeciwdziałanie alkoholizmowi</t>
  </si>
  <si>
    <t>Pomoc społeczna</t>
  </si>
  <si>
    <t>Placówki opiekuńczo-wychowawcze</t>
  </si>
  <si>
    <t>Domy pomocy społecznej</t>
  </si>
  <si>
    <t>Rodziny zastępcze</t>
  </si>
  <si>
    <t>Zadania w zakresie przeciwdziałania przemocy w rodzinie</t>
  </si>
  <si>
    <t>Wspieranie rodziny</t>
  </si>
  <si>
    <t>Świadczenia rodzinne, świadczenia z funduszu alimentacyjneego oraz składki na ubezpieczenia emerytalne i rentowe z ubezpieczenia społecznego</t>
  </si>
  <si>
    <t>Zwrot dotacji oraz płatności, w tym  wykorzystanych niezgodnie z przeznaczeniem lub wykorzystanych z naruszeniem procedur, o których mowa w art. 184 ustawy, pobranych nienależnie lub w nadmiernej wysokości</t>
  </si>
  <si>
    <t>Świadczenia społeczne</t>
  </si>
  <si>
    <t>Pozostałe odsetki</t>
  </si>
  <si>
    <t>Składki na ubezpieczenie zdrowotne opłacane za osoby pobierajace niektóre świadczenia z pomocy społecznej, niektóre świadczenia rodzinne oraz za osoby uczestniczące w zajęciach w centrum integracji społecznej.</t>
  </si>
  <si>
    <t>Składki na ubezpieczenie zdrowotne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</si>
  <si>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</si>
  <si>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</si>
  <si>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</si>
  <si>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</si>
  <si>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</si>
  <si>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</si>
  <si>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</si>
  <si>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Świetlice szkolne</t>
  </si>
  <si>
    <t>Pomoc materialna dla uczniów</t>
  </si>
  <si>
    <t>Stypendia dla uczniów</t>
  </si>
  <si>
    <t>Inne formy pomocy dla uczniów</t>
  </si>
  <si>
    <t>Gospodarka komunalna i ochrona środowiska</t>
  </si>
  <si>
    <t>Gospodarka ściekowa i ochrona wód</t>
  </si>
  <si>
    <t>Gospodarka odpadami</t>
  </si>
  <si>
    <t>Składki na Fundusz Emerytur Pomostowych</t>
  </si>
  <si>
    <t>Oczyszczanie miast i wsi</t>
  </si>
  <si>
    <t>Utrzymanie zieleni w miastach i gminach</t>
  </si>
  <si>
    <t>Oświetlenie ulic, placów i dróg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</si>
  <si>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</si>
  <si>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</si>
  <si>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</si>
  <si>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Dotacja podmiotowa z budżetu dla samorządowej instytucji kultury</t>
  </si>
  <si>
    <t>Kultura fizyczna</t>
  </si>
  <si>
    <t>Obiekty sportowe</t>
  </si>
  <si>
    <t>Zadania w zakresie kultury fizycznej</t>
  </si>
  <si>
    <t>Stypendia różne</t>
  </si>
  <si>
    <t>Wydatki razem:</t>
  </si>
  <si>
    <t>Wykonanie</t>
  </si>
  <si>
    <t>Procent
wykonania 
6/5</t>
  </si>
  <si>
    <t>Wykonanie
wydatków 
bieżących</t>
  </si>
  <si>
    <t>Wykonanie wydatków 
majątkowych</t>
  </si>
  <si>
    <t>010</t>
  </si>
  <si>
    <t>01010</t>
  </si>
  <si>
    <t>01022</t>
  </si>
  <si>
    <t>01030</t>
  </si>
  <si>
    <t>Tabela Nr 2
do sprawozdania z wykonania budżetu
Gminy Szydłowiec za 2014 rok</t>
  </si>
  <si>
    <t>WYDATKI BUDŻETU GMINY SZYDŁOWIEC ZA 2014 ROK</t>
  </si>
  <si>
    <t>Procent
wykona-
nia 
12/11</t>
  </si>
  <si>
    <t>Procent
wykona-
nia 
9/8</t>
  </si>
  <si>
    <t>01095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</si>
</sst>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8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5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0" fontId="0" fillId="34" borderId="10" xfId="0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1" fontId="0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0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0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10" fontId="0" fillId="3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35" borderId="13" xfId="0" applyFont="1" applyFill="1" applyBorder="1" applyAlignment="1" applyProtection="1">
      <alignment vertical="center" wrapText="1" shrinkToFit="1"/>
      <protection locked="0"/>
    </xf>
    <xf numFmtId="0" fontId="6" fillId="35" borderId="14" xfId="0" applyFont="1" applyFill="1" applyBorder="1" applyAlignment="1" applyProtection="1">
      <alignment vertical="center" wrapText="1" shrinkToFit="1"/>
      <protection locked="0"/>
    </xf>
    <xf numFmtId="1" fontId="4" fillId="35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6" borderId="10" xfId="0" applyFont="1" applyFill="1" applyBorder="1" applyAlignment="1" applyProtection="1">
      <alignment horizontal="center" vertical="center" wrapText="1" shrinkToFit="1"/>
      <protection locked="0"/>
    </xf>
    <xf numFmtId="4" fontId="4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4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4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4" fillId="36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6" borderId="12" xfId="0" applyNumberFormat="1" applyFont="1" applyFill="1" applyBorder="1" applyAlignment="1" applyProtection="1">
      <alignment horizontal="right" vertical="center" wrapText="1" shrinkToFit="1"/>
      <protection locked="0"/>
    </xf>
    <xf numFmtId="10" fontId="4" fillId="36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7" borderId="10" xfId="0" applyFont="1" applyFill="1" applyBorder="1" applyAlignment="1" applyProtection="1">
      <alignment horizontal="center" vertical="center" wrapText="1" shrinkToFit="1"/>
      <protection locked="0"/>
    </xf>
    <xf numFmtId="4" fontId="0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0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0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7" borderId="12" xfId="0" applyNumberFormat="1" applyFont="1" applyFill="1" applyBorder="1" applyAlignment="1" applyProtection="1">
      <alignment horizontal="right" vertical="center" wrapText="1" shrinkToFit="1"/>
      <protection locked="0"/>
    </xf>
    <xf numFmtId="10" fontId="0" fillId="37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5" borderId="16" xfId="0" applyFont="1" applyFill="1" applyBorder="1" applyAlignment="1" applyProtection="1">
      <alignment horizontal="center" vertical="center" wrapText="1" shrinkToFit="1"/>
      <protection locked="0"/>
    </xf>
    <xf numFmtId="0" fontId="6" fillId="35" borderId="10" xfId="0" applyFont="1" applyFill="1" applyBorder="1" applyAlignment="1" applyProtection="1">
      <alignment horizontal="center" vertical="center" wrapText="1" shrinkToFit="1"/>
      <protection locked="0"/>
    </xf>
    <xf numFmtId="0" fontId="6" fillId="35" borderId="17" xfId="0" applyFont="1" applyFill="1" applyBorder="1" applyAlignment="1" applyProtection="1">
      <alignment horizontal="center" vertical="center" wrapText="1" shrinkToFit="1"/>
      <protection locked="0"/>
    </xf>
    <xf numFmtId="0" fontId="6" fillId="35" borderId="18" xfId="0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5" borderId="19" xfId="0" applyFont="1" applyFill="1" applyBorder="1" applyAlignment="1" applyProtection="1">
      <alignment horizontal="center" vertical="center" wrapText="1" shrinkToFi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6" borderId="10" xfId="0" applyFont="1" applyFill="1" applyBorder="1" applyAlignment="1" applyProtection="1">
      <alignment horizontal="left" vertical="top" wrapText="1" shrinkToFit="1"/>
      <protection locked="0"/>
    </xf>
    <xf numFmtId="3" fontId="4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7" borderId="10" xfId="0" applyFont="1" applyFill="1" applyBorder="1" applyAlignment="1" applyProtection="1">
      <alignment horizontal="left" vertical="top" wrapText="1" shrinkToFit="1"/>
      <protection locked="0"/>
    </xf>
    <xf numFmtId="3" fontId="0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left" vertical="top" wrapText="1" shrinkToFit="1"/>
      <protection locked="0"/>
    </xf>
    <xf numFmtId="3" fontId="0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6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0"/>
  <sheetViews>
    <sheetView showGridLines="0" tabSelected="1" zoomScalePageLayoutView="0" workbookViewId="0" topLeftCell="A557">
      <selection activeCell="L596" sqref="L596"/>
    </sheetView>
  </sheetViews>
  <sheetFormatPr defaultColWidth="9.33203125" defaultRowHeight="12.75"/>
  <cols>
    <col min="1" max="1" width="3.66015625" style="1" customWidth="1"/>
    <col min="2" max="2" width="1.171875" style="1" customWidth="1"/>
    <col min="3" max="3" width="8.66015625" style="1" customWidth="1"/>
    <col min="4" max="4" width="5.83203125" style="1" customWidth="1"/>
    <col min="5" max="5" width="6.33203125" style="7" customWidth="1"/>
    <col min="6" max="6" width="29.33203125" style="7" customWidth="1"/>
    <col min="7" max="7" width="7" style="1" customWidth="1"/>
    <col min="8" max="8" width="4.5" style="1" customWidth="1"/>
    <col min="9" max="9" width="15.16015625" style="1" customWidth="1"/>
    <col min="10" max="10" width="10.33203125" style="1" customWidth="1"/>
    <col min="11" max="11" width="11" style="1" customWidth="1"/>
    <col min="12" max="12" width="14" style="1" customWidth="1"/>
    <col min="13" max="13" width="9" style="1" customWidth="1"/>
    <col min="14" max="14" width="11" style="1" customWidth="1"/>
    <col min="15" max="15" width="15" style="1" customWidth="1"/>
    <col min="16" max="16" width="10" style="1" customWidth="1"/>
  </cols>
  <sheetData>
    <row r="1" spans="1:16" s="15" customFormat="1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50" t="s">
        <v>145</v>
      </c>
      <c r="O1" s="50"/>
      <c r="P1" s="50"/>
    </row>
    <row r="2" spans="1:16" s="15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5" customFormat="1" ht="12.75">
      <c r="A3" s="51" t="s">
        <v>146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5" spans="1:16" ht="9" customHeight="1">
      <c r="A5" s="35" t="s">
        <v>0</v>
      </c>
      <c r="B5" s="35"/>
      <c r="C5" s="35" t="s">
        <v>1</v>
      </c>
      <c r="D5" s="35" t="s">
        <v>2</v>
      </c>
      <c r="E5" s="35" t="s">
        <v>3</v>
      </c>
      <c r="F5" s="35"/>
      <c r="G5" s="35" t="s">
        <v>4</v>
      </c>
      <c r="H5" s="35"/>
      <c r="I5" s="36" t="s">
        <v>137</v>
      </c>
      <c r="J5" s="40" t="s">
        <v>138</v>
      </c>
      <c r="K5" s="16" t="s">
        <v>5</v>
      </c>
      <c r="L5" s="17"/>
      <c r="M5" s="17"/>
      <c r="N5" s="17"/>
      <c r="O5" s="17"/>
      <c r="P5" s="18"/>
    </row>
    <row r="6" spans="1:16" ht="12.75" customHeight="1">
      <c r="A6" s="35"/>
      <c r="B6" s="35"/>
      <c r="C6" s="35"/>
      <c r="D6" s="35"/>
      <c r="E6" s="35"/>
      <c r="F6" s="35"/>
      <c r="G6" s="35"/>
      <c r="H6" s="35"/>
      <c r="I6" s="37"/>
      <c r="J6" s="37"/>
      <c r="K6" s="34" t="s">
        <v>6</v>
      </c>
      <c r="L6" s="34" t="s">
        <v>139</v>
      </c>
      <c r="M6" s="37" t="s">
        <v>148</v>
      </c>
      <c r="N6" s="34" t="s">
        <v>7</v>
      </c>
      <c r="O6" s="34" t="s">
        <v>140</v>
      </c>
      <c r="P6" s="37" t="s">
        <v>147</v>
      </c>
    </row>
    <row r="7" spans="1:16" ht="2.25" customHeight="1">
      <c r="A7" s="35"/>
      <c r="B7" s="35"/>
      <c r="C7" s="35"/>
      <c r="D7" s="35"/>
      <c r="E7" s="35"/>
      <c r="F7" s="35"/>
      <c r="G7" s="35"/>
      <c r="H7" s="35"/>
      <c r="I7" s="37"/>
      <c r="J7" s="37"/>
      <c r="K7" s="35"/>
      <c r="L7" s="35"/>
      <c r="M7" s="37"/>
      <c r="N7" s="35"/>
      <c r="O7" s="35"/>
      <c r="P7" s="37"/>
    </row>
    <row r="8" spans="1:16" ht="6" customHeight="1">
      <c r="A8" s="35"/>
      <c r="B8" s="35"/>
      <c r="C8" s="35"/>
      <c r="D8" s="35"/>
      <c r="E8" s="35"/>
      <c r="F8" s="35"/>
      <c r="G8" s="35"/>
      <c r="H8" s="35"/>
      <c r="I8" s="37"/>
      <c r="J8" s="37"/>
      <c r="K8" s="35"/>
      <c r="L8" s="35"/>
      <c r="M8" s="37"/>
      <c r="N8" s="35"/>
      <c r="O8" s="35"/>
      <c r="P8" s="37"/>
    </row>
    <row r="9" spans="1:16" ht="2.25" customHeight="1">
      <c r="A9" s="35"/>
      <c r="B9" s="35"/>
      <c r="C9" s="35"/>
      <c r="D9" s="35"/>
      <c r="E9" s="35"/>
      <c r="F9" s="35"/>
      <c r="G9" s="35"/>
      <c r="H9" s="35"/>
      <c r="I9" s="37"/>
      <c r="J9" s="37"/>
      <c r="K9" s="35"/>
      <c r="L9" s="35"/>
      <c r="M9" s="37"/>
      <c r="N9" s="35"/>
      <c r="O9" s="35"/>
      <c r="P9" s="37"/>
    </row>
    <row r="10" spans="1:16" ht="24" customHeight="1">
      <c r="A10" s="35"/>
      <c r="B10" s="35"/>
      <c r="C10" s="35"/>
      <c r="D10" s="35"/>
      <c r="E10" s="35"/>
      <c r="F10" s="35"/>
      <c r="G10" s="35"/>
      <c r="H10" s="35"/>
      <c r="I10" s="34"/>
      <c r="J10" s="34"/>
      <c r="K10" s="35"/>
      <c r="L10" s="35"/>
      <c r="M10" s="34"/>
      <c r="N10" s="35"/>
      <c r="O10" s="36"/>
      <c r="P10" s="37"/>
    </row>
    <row r="11" spans="1:16" ht="9" customHeight="1">
      <c r="A11" s="38">
        <v>1</v>
      </c>
      <c r="B11" s="38"/>
      <c r="C11" s="2">
        <v>2</v>
      </c>
      <c r="D11" s="2">
        <v>3</v>
      </c>
      <c r="E11" s="39">
        <v>4</v>
      </c>
      <c r="F11" s="39"/>
      <c r="G11" s="38">
        <v>5</v>
      </c>
      <c r="H11" s="38"/>
      <c r="I11" s="2">
        <v>6</v>
      </c>
      <c r="J11" s="2">
        <v>7</v>
      </c>
      <c r="K11" s="2">
        <v>8</v>
      </c>
      <c r="L11" s="2">
        <v>9</v>
      </c>
      <c r="M11" s="2">
        <v>10</v>
      </c>
      <c r="N11" s="4">
        <v>11</v>
      </c>
      <c r="O11" s="5">
        <v>12</v>
      </c>
      <c r="P11" s="6">
        <v>13</v>
      </c>
    </row>
    <row r="12" spans="1:16" ht="15" customHeight="1">
      <c r="A12" s="41" t="s">
        <v>141</v>
      </c>
      <c r="B12" s="41"/>
      <c r="C12" s="19"/>
      <c r="D12" s="19"/>
      <c r="E12" s="42" t="s">
        <v>8</v>
      </c>
      <c r="F12" s="42"/>
      <c r="G12" s="43">
        <v>260999</v>
      </c>
      <c r="H12" s="43"/>
      <c r="I12" s="20">
        <f>SUM(L12,O12)</f>
        <v>236957.01999999996</v>
      </c>
      <c r="J12" s="21">
        <f>SUM(I12/G12)</f>
        <v>0.9078847811677437</v>
      </c>
      <c r="K12" s="22">
        <v>198346</v>
      </c>
      <c r="L12" s="20">
        <f>SUM(L13,L15,L20,L22)</f>
        <v>174668.90999999997</v>
      </c>
      <c r="M12" s="21">
        <f>SUM(L12/K12)</f>
        <v>0.8806273380859708</v>
      </c>
      <c r="N12" s="23">
        <v>62653</v>
      </c>
      <c r="O12" s="24">
        <f>SUM(O13,O15,O20,O22)</f>
        <v>62288.11</v>
      </c>
      <c r="P12" s="25">
        <f>SUM(O12/N12)</f>
        <v>0.9941760171101145</v>
      </c>
    </row>
    <row r="13" spans="1:16" ht="22.5" customHeight="1">
      <c r="A13" s="38"/>
      <c r="B13" s="38"/>
      <c r="C13" s="26" t="s">
        <v>142</v>
      </c>
      <c r="D13" s="27"/>
      <c r="E13" s="44" t="s">
        <v>9</v>
      </c>
      <c r="F13" s="44"/>
      <c r="G13" s="45">
        <v>10184</v>
      </c>
      <c r="H13" s="45"/>
      <c r="I13" s="28">
        <f aca="true" t="shared" si="0" ref="I13:I75">SUM(L13,O13)</f>
        <v>10179.86</v>
      </c>
      <c r="J13" s="29">
        <f aca="true" t="shared" si="1" ref="J13:J75">SUM(I13/G13)</f>
        <v>0.9995934799685782</v>
      </c>
      <c r="K13" s="30">
        <v>0</v>
      </c>
      <c r="L13" s="28">
        <f>SUM(L14)</f>
        <v>0</v>
      </c>
      <c r="M13" s="29">
        <v>0</v>
      </c>
      <c r="N13" s="31">
        <v>10184</v>
      </c>
      <c r="O13" s="32">
        <f>SUM(O14)</f>
        <v>10179.86</v>
      </c>
      <c r="P13" s="33">
        <f>SUM(O13/N13)</f>
        <v>0.9995934799685782</v>
      </c>
    </row>
    <row r="14" spans="1:16" ht="15" customHeight="1">
      <c r="A14" s="46"/>
      <c r="B14" s="46"/>
      <c r="C14" s="3"/>
      <c r="D14" s="3">
        <v>6050</v>
      </c>
      <c r="E14" s="47" t="s">
        <v>10</v>
      </c>
      <c r="F14" s="47"/>
      <c r="G14" s="48">
        <v>10184</v>
      </c>
      <c r="H14" s="48"/>
      <c r="I14" s="10">
        <f t="shared" si="0"/>
        <v>10179.86</v>
      </c>
      <c r="J14" s="12">
        <f t="shared" si="1"/>
        <v>0.9995934799685782</v>
      </c>
      <c r="K14" s="8">
        <v>0</v>
      </c>
      <c r="L14" s="11">
        <v>0</v>
      </c>
      <c r="M14" s="12">
        <v>0</v>
      </c>
      <c r="N14" s="9">
        <v>10184</v>
      </c>
      <c r="O14" s="13">
        <v>10179.86</v>
      </c>
      <c r="P14" s="14">
        <f>SUM(O14/N14)</f>
        <v>0.9995934799685782</v>
      </c>
    </row>
    <row r="15" spans="1:16" ht="33" customHeight="1">
      <c r="A15" s="38"/>
      <c r="B15" s="38"/>
      <c r="C15" s="26" t="s">
        <v>143</v>
      </c>
      <c r="D15" s="27"/>
      <c r="E15" s="44" t="s">
        <v>11</v>
      </c>
      <c r="F15" s="44"/>
      <c r="G15" s="45">
        <v>82520</v>
      </c>
      <c r="H15" s="45"/>
      <c r="I15" s="28">
        <f t="shared" si="0"/>
        <v>62740.119999999995</v>
      </c>
      <c r="J15" s="29">
        <f t="shared" si="1"/>
        <v>0.7603019873969946</v>
      </c>
      <c r="K15" s="30">
        <v>82520</v>
      </c>
      <c r="L15" s="28">
        <f>SUM(L16:L19)</f>
        <v>62740.119999999995</v>
      </c>
      <c r="M15" s="29">
        <f aca="true" t="shared" si="2" ref="M15:M75">SUM(L15/K15)</f>
        <v>0.7603019873969946</v>
      </c>
      <c r="N15" s="31">
        <v>0</v>
      </c>
      <c r="O15" s="32">
        <f>SUM(O16:O19)</f>
        <v>0</v>
      </c>
      <c r="P15" s="33">
        <v>0</v>
      </c>
    </row>
    <row r="16" spans="1:16" ht="24" customHeight="1">
      <c r="A16" s="46"/>
      <c r="B16" s="46"/>
      <c r="C16" s="3"/>
      <c r="D16" s="3">
        <v>2650</v>
      </c>
      <c r="E16" s="47" t="s">
        <v>12</v>
      </c>
      <c r="F16" s="47"/>
      <c r="G16" s="48">
        <v>19920</v>
      </c>
      <c r="H16" s="48"/>
      <c r="I16" s="10">
        <f t="shared" si="0"/>
        <v>19920</v>
      </c>
      <c r="J16" s="12">
        <f t="shared" si="1"/>
        <v>1</v>
      </c>
      <c r="K16" s="8">
        <v>19920</v>
      </c>
      <c r="L16" s="11">
        <v>19920</v>
      </c>
      <c r="M16" s="12">
        <f t="shared" si="2"/>
        <v>1</v>
      </c>
      <c r="N16" s="9">
        <v>0</v>
      </c>
      <c r="O16" s="13">
        <v>0</v>
      </c>
      <c r="P16" s="14">
        <v>0</v>
      </c>
    </row>
    <row r="17" spans="1:16" ht="15" customHeight="1">
      <c r="A17" s="46"/>
      <c r="B17" s="46"/>
      <c r="C17" s="3"/>
      <c r="D17" s="3">
        <v>4210</v>
      </c>
      <c r="E17" s="47" t="s">
        <v>13</v>
      </c>
      <c r="F17" s="47"/>
      <c r="G17" s="48">
        <v>7000</v>
      </c>
      <c r="H17" s="48"/>
      <c r="I17" s="10">
        <f t="shared" si="0"/>
        <v>4450.1</v>
      </c>
      <c r="J17" s="12">
        <f t="shared" si="1"/>
        <v>0.6357285714285715</v>
      </c>
      <c r="K17" s="8">
        <v>7000</v>
      </c>
      <c r="L17" s="11">
        <v>4450.1</v>
      </c>
      <c r="M17" s="12">
        <f t="shared" si="2"/>
        <v>0.6357285714285715</v>
      </c>
      <c r="N17" s="9">
        <v>0</v>
      </c>
      <c r="O17" s="13">
        <v>0</v>
      </c>
      <c r="P17" s="14">
        <v>0</v>
      </c>
    </row>
    <row r="18" spans="1:16" ht="15" customHeight="1">
      <c r="A18" s="46"/>
      <c r="B18" s="46"/>
      <c r="C18" s="3"/>
      <c r="D18" s="3">
        <v>4300</v>
      </c>
      <c r="E18" s="47" t="s">
        <v>14</v>
      </c>
      <c r="F18" s="47"/>
      <c r="G18" s="48">
        <v>55500</v>
      </c>
      <c r="H18" s="48"/>
      <c r="I18" s="10">
        <f t="shared" si="0"/>
        <v>38370.02</v>
      </c>
      <c r="J18" s="12">
        <f t="shared" si="1"/>
        <v>0.6913517117117116</v>
      </c>
      <c r="K18" s="8">
        <v>55500</v>
      </c>
      <c r="L18" s="11">
        <v>38370.02</v>
      </c>
      <c r="M18" s="12">
        <f t="shared" si="2"/>
        <v>0.6913517117117116</v>
      </c>
      <c r="N18" s="9">
        <v>0</v>
      </c>
      <c r="O18" s="13">
        <v>0</v>
      </c>
      <c r="P18" s="14">
        <v>0</v>
      </c>
    </row>
    <row r="19" spans="1:16" ht="15" customHeight="1">
      <c r="A19" s="46"/>
      <c r="B19" s="46"/>
      <c r="C19" s="3"/>
      <c r="D19" s="3">
        <v>4430</v>
      </c>
      <c r="E19" s="47" t="s">
        <v>15</v>
      </c>
      <c r="F19" s="47"/>
      <c r="G19" s="48">
        <v>100</v>
      </c>
      <c r="H19" s="48"/>
      <c r="I19" s="10">
        <f t="shared" si="0"/>
        <v>0</v>
      </c>
      <c r="J19" s="12">
        <f t="shared" si="1"/>
        <v>0</v>
      </c>
      <c r="K19" s="8">
        <v>100</v>
      </c>
      <c r="L19" s="11">
        <v>0</v>
      </c>
      <c r="M19" s="12">
        <f t="shared" si="2"/>
        <v>0</v>
      </c>
      <c r="N19" s="9">
        <v>0</v>
      </c>
      <c r="O19" s="13">
        <v>0</v>
      </c>
      <c r="P19" s="14">
        <v>0</v>
      </c>
    </row>
    <row r="20" spans="1:16" ht="15" customHeight="1">
      <c r="A20" s="38"/>
      <c r="B20" s="38"/>
      <c r="C20" s="26" t="s">
        <v>144</v>
      </c>
      <c r="D20" s="27"/>
      <c r="E20" s="44" t="s">
        <v>16</v>
      </c>
      <c r="F20" s="44"/>
      <c r="G20" s="45">
        <v>5868</v>
      </c>
      <c r="H20" s="45"/>
      <c r="I20" s="28">
        <f t="shared" si="0"/>
        <v>5451.92</v>
      </c>
      <c r="J20" s="29">
        <f t="shared" si="1"/>
        <v>0.9290933878663941</v>
      </c>
      <c r="K20" s="30">
        <v>5868</v>
      </c>
      <c r="L20" s="28">
        <f>SUM(L21)</f>
        <v>5451.92</v>
      </c>
      <c r="M20" s="29">
        <f t="shared" si="2"/>
        <v>0.9290933878663941</v>
      </c>
      <c r="N20" s="31">
        <v>0</v>
      </c>
      <c r="O20" s="32">
        <f>SUM(O21)</f>
        <v>0</v>
      </c>
      <c r="P20" s="33">
        <v>0</v>
      </c>
    </row>
    <row r="21" spans="1:16" ht="34.5" customHeight="1">
      <c r="A21" s="46"/>
      <c r="B21" s="46"/>
      <c r="C21" s="3"/>
      <c r="D21" s="3">
        <v>2850</v>
      </c>
      <c r="E21" s="47" t="s">
        <v>17</v>
      </c>
      <c r="F21" s="47"/>
      <c r="G21" s="48">
        <v>5868</v>
      </c>
      <c r="H21" s="48"/>
      <c r="I21" s="10">
        <f t="shared" si="0"/>
        <v>5451.92</v>
      </c>
      <c r="J21" s="12">
        <f t="shared" si="1"/>
        <v>0.9290933878663941</v>
      </c>
      <c r="K21" s="8">
        <v>5868</v>
      </c>
      <c r="L21" s="11">
        <v>5451.92</v>
      </c>
      <c r="M21" s="12">
        <f t="shared" si="2"/>
        <v>0.9290933878663941</v>
      </c>
      <c r="N21" s="9">
        <v>0</v>
      </c>
      <c r="O21" s="13">
        <v>0</v>
      </c>
      <c r="P21" s="14">
        <v>0</v>
      </c>
    </row>
    <row r="22" spans="1:16" ht="15" customHeight="1">
      <c r="A22" s="38"/>
      <c r="B22" s="38"/>
      <c r="C22" s="26" t="s">
        <v>149</v>
      </c>
      <c r="D22" s="27"/>
      <c r="E22" s="44" t="s">
        <v>18</v>
      </c>
      <c r="F22" s="44"/>
      <c r="G22" s="45">
        <v>162427</v>
      </c>
      <c r="H22" s="45"/>
      <c r="I22" s="28">
        <f t="shared" si="0"/>
        <v>158585.12</v>
      </c>
      <c r="J22" s="29">
        <f t="shared" si="1"/>
        <v>0.9763470358992039</v>
      </c>
      <c r="K22" s="30">
        <v>109958</v>
      </c>
      <c r="L22" s="28">
        <f>SUM(L23:L32)</f>
        <v>106476.87</v>
      </c>
      <c r="M22" s="29">
        <f t="shared" si="2"/>
        <v>0.9683412757598355</v>
      </c>
      <c r="N22" s="31">
        <v>52469</v>
      </c>
      <c r="O22" s="32">
        <f>SUM(O23:O32)</f>
        <v>52108.25</v>
      </c>
      <c r="P22" s="33">
        <f>SUM(O22/N22)</f>
        <v>0.993124511616383</v>
      </c>
    </row>
    <row r="23" spans="1:16" ht="24.75" customHeight="1">
      <c r="A23" s="46"/>
      <c r="B23" s="46"/>
      <c r="C23" s="3"/>
      <c r="D23" s="3">
        <v>3040</v>
      </c>
      <c r="E23" s="47" t="s">
        <v>20</v>
      </c>
      <c r="F23" s="47"/>
      <c r="G23" s="48">
        <v>600</v>
      </c>
      <c r="H23" s="48"/>
      <c r="I23" s="10">
        <f t="shared" si="0"/>
        <v>600</v>
      </c>
      <c r="J23" s="12">
        <f t="shared" si="1"/>
        <v>1</v>
      </c>
      <c r="K23" s="8">
        <v>600</v>
      </c>
      <c r="L23" s="11">
        <v>600</v>
      </c>
      <c r="M23" s="12">
        <f t="shared" si="2"/>
        <v>1</v>
      </c>
      <c r="N23" s="9">
        <v>0</v>
      </c>
      <c r="O23" s="13">
        <v>0</v>
      </c>
      <c r="P23" s="14">
        <v>0</v>
      </c>
    </row>
    <row r="24" spans="1:16" ht="15" customHeight="1">
      <c r="A24" s="46"/>
      <c r="B24" s="46"/>
      <c r="C24" s="3"/>
      <c r="D24" s="3">
        <v>4110</v>
      </c>
      <c r="E24" s="47" t="s">
        <v>21</v>
      </c>
      <c r="F24" s="47"/>
      <c r="G24" s="48">
        <v>164</v>
      </c>
      <c r="H24" s="48"/>
      <c r="I24" s="10">
        <f t="shared" si="0"/>
        <v>163.31</v>
      </c>
      <c r="J24" s="12">
        <f t="shared" si="1"/>
        <v>0.9957926829268293</v>
      </c>
      <c r="K24" s="8">
        <v>164</v>
      </c>
      <c r="L24" s="11">
        <v>163.31</v>
      </c>
      <c r="M24" s="12">
        <f t="shared" si="2"/>
        <v>0.9957926829268293</v>
      </c>
      <c r="N24" s="9">
        <v>0</v>
      </c>
      <c r="O24" s="13">
        <v>0</v>
      </c>
      <c r="P24" s="14">
        <v>0</v>
      </c>
    </row>
    <row r="25" spans="1:16" ht="15" customHeight="1">
      <c r="A25" s="46"/>
      <c r="B25" s="46"/>
      <c r="C25" s="3"/>
      <c r="D25" s="3">
        <v>4120</v>
      </c>
      <c r="E25" s="47" t="s">
        <v>22</v>
      </c>
      <c r="F25" s="47"/>
      <c r="G25" s="48">
        <v>25</v>
      </c>
      <c r="H25" s="48"/>
      <c r="I25" s="10">
        <f t="shared" si="0"/>
        <v>23.28</v>
      </c>
      <c r="J25" s="12">
        <f t="shared" si="1"/>
        <v>0.9312</v>
      </c>
      <c r="K25" s="8">
        <v>25</v>
      </c>
      <c r="L25" s="11">
        <v>23.28</v>
      </c>
      <c r="M25" s="12">
        <f t="shared" si="2"/>
        <v>0.9312</v>
      </c>
      <c r="N25" s="9">
        <v>0</v>
      </c>
      <c r="O25" s="13">
        <v>0</v>
      </c>
      <c r="P25" s="14">
        <v>0</v>
      </c>
    </row>
    <row r="26" spans="1:16" ht="15" customHeight="1">
      <c r="A26" s="46"/>
      <c r="B26" s="46"/>
      <c r="C26" s="3"/>
      <c r="D26" s="3">
        <v>4170</v>
      </c>
      <c r="E26" s="47" t="s">
        <v>23</v>
      </c>
      <c r="F26" s="47"/>
      <c r="G26" s="48">
        <v>950</v>
      </c>
      <c r="H26" s="48"/>
      <c r="I26" s="10">
        <f t="shared" si="0"/>
        <v>950</v>
      </c>
      <c r="J26" s="12">
        <f t="shared" si="1"/>
        <v>1</v>
      </c>
      <c r="K26" s="8">
        <v>950</v>
      </c>
      <c r="L26" s="11">
        <v>950</v>
      </c>
      <c r="M26" s="12">
        <f t="shared" si="2"/>
        <v>1</v>
      </c>
      <c r="N26" s="9">
        <v>0</v>
      </c>
      <c r="O26" s="13">
        <v>0</v>
      </c>
      <c r="P26" s="14">
        <v>0</v>
      </c>
    </row>
    <row r="27" spans="1:16" ht="15" customHeight="1">
      <c r="A27" s="46"/>
      <c r="B27" s="46"/>
      <c r="C27" s="3"/>
      <c r="D27" s="3">
        <v>4210</v>
      </c>
      <c r="E27" s="47" t="s">
        <v>13</v>
      </c>
      <c r="F27" s="47"/>
      <c r="G27" s="48">
        <v>12224</v>
      </c>
      <c r="H27" s="48"/>
      <c r="I27" s="10">
        <f t="shared" si="0"/>
        <v>11876.36</v>
      </c>
      <c r="J27" s="12">
        <f t="shared" si="1"/>
        <v>0.9715608638743456</v>
      </c>
      <c r="K27" s="8">
        <v>12224</v>
      </c>
      <c r="L27" s="11">
        <v>11876.36</v>
      </c>
      <c r="M27" s="12">
        <f t="shared" si="2"/>
        <v>0.9715608638743456</v>
      </c>
      <c r="N27" s="9">
        <v>0</v>
      </c>
      <c r="O27" s="13">
        <v>0</v>
      </c>
      <c r="P27" s="14">
        <v>0</v>
      </c>
    </row>
    <row r="28" spans="1:16" ht="15" customHeight="1">
      <c r="A28" s="46"/>
      <c r="B28" s="46"/>
      <c r="C28" s="3"/>
      <c r="D28" s="3">
        <v>4270</v>
      </c>
      <c r="E28" s="47" t="s">
        <v>24</v>
      </c>
      <c r="F28" s="47"/>
      <c r="G28" s="48">
        <v>8269</v>
      </c>
      <c r="H28" s="48"/>
      <c r="I28" s="10">
        <f t="shared" si="0"/>
        <v>5269</v>
      </c>
      <c r="J28" s="12">
        <f t="shared" si="1"/>
        <v>0.6371991776514694</v>
      </c>
      <c r="K28" s="8">
        <v>8269</v>
      </c>
      <c r="L28" s="11">
        <v>5269</v>
      </c>
      <c r="M28" s="12">
        <f t="shared" si="2"/>
        <v>0.6371991776514694</v>
      </c>
      <c r="N28" s="9">
        <v>0</v>
      </c>
      <c r="O28" s="13">
        <v>0</v>
      </c>
      <c r="P28" s="14">
        <v>0</v>
      </c>
    </row>
    <row r="29" spans="1:16" ht="15" customHeight="1">
      <c r="A29" s="46"/>
      <c r="B29" s="46"/>
      <c r="C29" s="3"/>
      <c r="D29" s="3">
        <v>4300</v>
      </c>
      <c r="E29" s="47" t="s">
        <v>14</v>
      </c>
      <c r="F29" s="47"/>
      <c r="G29" s="48">
        <v>10766</v>
      </c>
      <c r="H29" s="48"/>
      <c r="I29" s="10">
        <f t="shared" si="0"/>
        <v>10635</v>
      </c>
      <c r="J29" s="12">
        <f t="shared" si="1"/>
        <v>0.9878320639048858</v>
      </c>
      <c r="K29" s="8">
        <v>10766</v>
      </c>
      <c r="L29" s="11">
        <v>10635</v>
      </c>
      <c r="M29" s="12">
        <f t="shared" si="2"/>
        <v>0.9878320639048858</v>
      </c>
      <c r="N29" s="9">
        <v>0</v>
      </c>
      <c r="O29" s="13">
        <v>0</v>
      </c>
      <c r="P29" s="14">
        <v>0</v>
      </c>
    </row>
    <row r="30" spans="1:16" ht="15" customHeight="1">
      <c r="A30" s="46"/>
      <c r="B30" s="46"/>
      <c r="C30" s="3"/>
      <c r="D30" s="3">
        <v>4430</v>
      </c>
      <c r="E30" s="47" t="s">
        <v>15</v>
      </c>
      <c r="F30" s="47"/>
      <c r="G30" s="48">
        <v>76960</v>
      </c>
      <c r="H30" s="48"/>
      <c r="I30" s="10">
        <f t="shared" si="0"/>
        <v>76959.92</v>
      </c>
      <c r="J30" s="12">
        <f t="shared" si="1"/>
        <v>0.9999989604989604</v>
      </c>
      <c r="K30" s="8">
        <v>76960</v>
      </c>
      <c r="L30" s="11">
        <v>76959.92</v>
      </c>
      <c r="M30" s="12">
        <f t="shared" si="2"/>
        <v>0.9999989604989604</v>
      </c>
      <c r="N30" s="9">
        <v>0</v>
      </c>
      <c r="O30" s="13">
        <v>0</v>
      </c>
      <c r="P30" s="14">
        <v>0</v>
      </c>
    </row>
    <row r="31" spans="1:16" ht="15" customHeight="1">
      <c r="A31" s="46"/>
      <c r="B31" s="46"/>
      <c r="C31" s="3"/>
      <c r="D31" s="3">
        <v>6050</v>
      </c>
      <c r="E31" s="47" t="s">
        <v>10</v>
      </c>
      <c r="F31" s="47"/>
      <c r="G31" s="48">
        <v>40558</v>
      </c>
      <c r="H31" s="48"/>
      <c r="I31" s="10">
        <f t="shared" si="0"/>
        <v>40253.63</v>
      </c>
      <c r="J31" s="12">
        <f t="shared" si="1"/>
        <v>0.9924954386310961</v>
      </c>
      <c r="K31" s="8">
        <v>0</v>
      </c>
      <c r="L31" s="11">
        <v>0</v>
      </c>
      <c r="M31" s="12">
        <v>0</v>
      </c>
      <c r="N31" s="9">
        <v>40558</v>
      </c>
      <c r="O31" s="13">
        <v>40253.63</v>
      </c>
      <c r="P31" s="14">
        <f>SUM(O31/N31)</f>
        <v>0.9924954386310961</v>
      </c>
    </row>
    <row r="32" spans="1:16" ht="25.5" customHeight="1">
      <c r="A32" s="46"/>
      <c r="B32" s="46"/>
      <c r="C32" s="3"/>
      <c r="D32" s="3">
        <v>6060</v>
      </c>
      <c r="E32" s="47" t="s">
        <v>25</v>
      </c>
      <c r="F32" s="47"/>
      <c r="G32" s="48">
        <v>11911</v>
      </c>
      <c r="H32" s="48"/>
      <c r="I32" s="10">
        <f t="shared" si="0"/>
        <v>11854.62</v>
      </c>
      <c r="J32" s="12">
        <f t="shared" si="1"/>
        <v>0.9952665603223911</v>
      </c>
      <c r="K32" s="8">
        <v>0</v>
      </c>
      <c r="L32" s="11">
        <v>0</v>
      </c>
      <c r="M32" s="12">
        <v>0</v>
      </c>
      <c r="N32" s="9">
        <v>11911</v>
      </c>
      <c r="O32" s="13">
        <v>11854.62</v>
      </c>
      <c r="P32" s="14">
        <f>SUM(O32/N32)</f>
        <v>0.9952665603223911</v>
      </c>
    </row>
    <row r="33" spans="1:16" ht="15" customHeight="1">
      <c r="A33" s="49">
        <v>150</v>
      </c>
      <c r="B33" s="49"/>
      <c r="C33" s="19"/>
      <c r="D33" s="19"/>
      <c r="E33" s="42" t="s">
        <v>26</v>
      </c>
      <c r="F33" s="42"/>
      <c r="G33" s="43">
        <v>28555</v>
      </c>
      <c r="H33" s="43"/>
      <c r="I33" s="20">
        <f t="shared" si="0"/>
        <v>27383.28</v>
      </c>
      <c r="J33" s="21">
        <f t="shared" si="1"/>
        <v>0.9589662055682017</v>
      </c>
      <c r="K33" s="22">
        <v>23300</v>
      </c>
      <c r="L33" s="20">
        <f>SUM(L34,L36)</f>
        <v>23300</v>
      </c>
      <c r="M33" s="21">
        <f t="shared" si="2"/>
        <v>1</v>
      </c>
      <c r="N33" s="23">
        <v>5255</v>
      </c>
      <c r="O33" s="24">
        <f>SUM(O34,O36)</f>
        <v>4083.28</v>
      </c>
      <c r="P33" s="25">
        <f>SUM(O33/N33)</f>
        <v>0.7770275927687916</v>
      </c>
    </row>
    <row r="34" spans="1:16" ht="15" customHeight="1">
      <c r="A34" s="38"/>
      <c r="B34" s="38"/>
      <c r="C34" s="27">
        <v>15011</v>
      </c>
      <c r="D34" s="27"/>
      <c r="E34" s="44" t="s">
        <v>27</v>
      </c>
      <c r="F34" s="44"/>
      <c r="G34" s="45">
        <v>5255</v>
      </c>
      <c r="H34" s="45"/>
      <c r="I34" s="28">
        <f t="shared" si="0"/>
        <v>4083.28</v>
      </c>
      <c r="J34" s="29">
        <f t="shared" si="1"/>
        <v>0.7770275927687916</v>
      </c>
      <c r="K34" s="30">
        <v>0</v>
      </c>
      <c r="L34" s="28">
        <f>SUM(L35)</f>
        <v>0</v>
      </c>
      <c r="M34" s="29">
        <v>0</v>
      </c>
      <c r="N34" s="31">
        <v>5255</v>
      </c>
      <c r="O34" s="32">
        <f>SUM(O35)</f>
        <v>4083.28</v>
      </c>
      <c r="P34" s="33">
        <f>SUM(O34/N34)</f>
        <v>0.7770275927687916</v>
      </c>
    </row>
    <row r="35" spans="1:16" ht="33" customHeight="1">
      <c r="A35" s="46"/>
      <c r="B35" s="46"/>
      <c r="C35" s="3"/>
      <c r="D35" s="3">
        <v>6639</v>
      </c>
      <c r="E35" s="47" t="s">
        <v>28</v>
      </c>
      <c r="F35" s="47"/>
      <c r="G35" s="48">
        <v>5255</v>
      </c>
      <c r="H35" s="48"/>
      <c r="I35" s="10">
        <f t="shared" si="0"/>
        <v>4083.28</v>
      </c>
      <c r="J35" s="12">
        <f t="shared" si="1"/>
        <v>0.7770275927687916</v>
      </c>
      <c r="K35" s="8">
        <v>0</v>
      </c>
      <c r="L35" s="11">
        <v>0</v>
      </c>
      <c r="M35" s="12">
        <v>0</v>
      </c>
      <c r="N35" s="9">
        <v>5255</v>
      </c>
      <c r="O35" s="13">
        <v>4083.28</v>
      </c>
      <c r="P35" s="14">
        <f>SUM(O35/N35)</f>
        <v>0.7770275927687916</v>
      </c>
    </row>
    <row r="36" spans="1:16" ht="15" customHeight="1">
      <c r="A36" s="38"/>
      <c r="B36" s="38"/>
      <c r="C36" s="27">
        <v>15095</v>
      </c>
      <c r="D36" s="27"/>
      <c r="E36" s="44" t="s">
        <v>18</v>
      </c>
      <c r="F36" s="44"/>
      <c r="G36" s="45">
        <v>23300</v>
      </c>
      <c r="H36" s="45"/>
      <c r="I36" s="28">
        <f t="shared" si="0"/>
        <v>23300</v>
      </c>
      <c r="J36" s="29">
        <f t="shared" si="1"/>
        <v>1</v>
      </c>
      <c r="K36" s="30">
        <v>23300</v>
      </c>
      <c r="L36" s="28">
        <f>SUM(L37)</f>
        <v>23300</v>
      </c>
      <c r="M36" s="29">
        <f t="shared" si="2"/>
        <v>1</v>
      </c>
      <c r="N36" s="31">
        <v>0</v>
      </c>
      <c r="O36" s="32">
        <f>SUM(O37)</f>
        <v>0</v>
      </c>
      <c r="P36" s="33">
        <v>0</v>
      </c>
    </row>
    <row r="37" spans="1:16" ht="15" customHeight="1">
      <c r="A37" s="46"/>
      <c r="B37" s="46"/>
      <c r="C37" s="3"/>
      <c r="D37" s="3">
        <v>4300</v>
      </c>
      <c r="E37" s="47" t="s">
        <v>14</v>
      </c>
      <c r="F37" s="47"/>
      <c r="G37" s="48">
        <v>23300</v>
      </c>
      <c r="H37" s="48"/>
      <c r="I37" s="10">
        <f t="shared" si="0"/>
        <v>23300</v>
      </c>
      <c r="J37" s="12">
        <f t="shared" si="1"/>
        <v>1</v>
      </c>
      <c r="K37" s="8">
        <v>23300</v>
      </c>
      <c r="L37" s="11">
        <v>23300</v>
      </c>
      <c r="M37" s="12">
        <f t="shared" si="2"/>
        <v>1</v>
      </c>
      <c r="N37" s="9">
        <v>0</v>
      </c>
      <c r="O37" s="13">
        <v>0</v>
      </c>
      <c r="P37" s="14">
        <v>0</v>
      </c>
    </row>
    <row r="38" spans="1:16" ht="15" customHeight="1">
      <c r="A38" s="49">
        <v>600</v>
      </c>
      <c r="B38" s="49"/>
      <c r="C38" s="19"/>
      <c r="D38" s="19"/>
      <c r="E38" s="42" t="s">
        <v>29</v>
      </c>
      <c r="F38" s="42"/>
      <c r="G38" s="43">
        <v>565558</v>
      </c>
      <c r="H38" s="43"/>
      <c r="I38" s="20">
        <f t="shared" si="0"/>
        <v>494420.39999999997</v>
      </c>
      <c r="J38" s="21">
        <f t="shared" si="1"/>
        <v>0.8742169680209633</v>
      </c>
      <c r="K38" s="22">
        <v>354950</v>
      </c>
      <c r="L38" s="20">
        <f>SUM(L39,L42)</f>
        <v>298786.04</v>
      </c>
      <c r="M38" s="21">
        <f t="shared" si="2"/>
        <v>0.8417693759684463</v>
      </c>
      <c r="N38" s="23">
        <v>210608</v>
      </c>
      <c r="O38" s="24">
        <f>SUM(O39,O42)</f>
        <v>195634.36</v>
      </c>
      <c r="P38" s="25">
        <f>SUM(O38/N38)</f>
        <v>0.9289027957152625</v>
      </c>
    </row>
    <row r="39" spans="1:16" ht="15" customHeight="1">
      <c r="A39" s="38"/>
      <c r="B39" s="38"/>
      <c r="C39" s="27">
        <v>60014</v>
      </c>
      <c r="D39" s="27"/>
      <c r="E39" s="44" t="s">
        <v>30</v>
      </c>
      <c r="F39" s="44"/>
      <c r="G39" s="45">
        <v>105900</v>
      </c>
      <c r="H39" s="45"/>
      <c r="I39" s="28">
        <f t="shared" si="0"/>
        <v>105809.2</v>
      </c>
      <c r="J39" s="29">
        <f t="shared" si="1"/>
        <v>0.9991425873465534</v>
      </c>
      <c r="K39" s="30">
        <v>5900</v>
      </c>
      <c r="L39" s="28">
        <f>SUM(L40:L41)</f>
        <v>5809.2</v>
      </c>
      <c r="M39" s="29">
        <f t="shared" si="2"/>
        <v>0.9846101694915254</v>
      </c>
      <c r="N39" s="31">
        <v>100000</v>
      </c>
      <c r="O39" s="32">
        <f>SUM(O40:O41)</f>
        <v>100000</v>
      </c>
      <c r="P39" s="33">
        <f>SUM(O39/N39)</f>
        <v>1</v>
      </c>
    </row>
    <row r="40" spans="1:16" ht="15" customHeight="1">
      <c r="A40" s="46"/>
      <c r="B40" s="46"/>
      <c r="C40" s="3"/>
      <c r="D40" s="3">
        <v>4430</v>
      </c>
      <c r="E40" s="47" t="s">
        <v>15</v>
      </c>
      <c r="F40" s="47"/>
      <c r="G40" s="48">
        <v>5900</v>
      </c>
      <c r="H40" s="48"/>
      <c r="I40" s="10">
        <f t="shared" si="0"/>
        <v>5809.2</v>
      </c>
      <c r="J40" s="12">
        <f t="shared" si="1"/>
        <v>0.9846101694915254</v>
      </c>
      <c r="K40" s="8">
        <v>5900</v>
      </c>
      <c r="L40" s="11">
        <v>5809.2</v>
      </c>
      <c r="M40" s="12">
        <f t="shared" si="2"/>
        <v>0.9846101694915254</v>
      </c>
      <c r="N40" s="9">
        <v>0</v>
      </c>
      <c r="O40" s="13">
        <v>0</v>
      </c>
      <c r="P40" s="14">
        <v>0</v>
      </c>
    </row>
    <row r="41" spans="1:16" ht="33" customHeight="1">
      <c r="A41" s="46"/>
      <c r="B41" s="46"/>
      <c r="C41" s="3"/>
      <c r="D41" s="3">
        <v>6300</v>
      </c>
      <c r="E41" s="47" t="s">
        <v>31</v>
      </c>
      <c r="F41" s="47"/>
      <c r="G41" s="48">
        <v>100000</v>
      </c>
      <c r="H41" s="48"/>
      <c r="I41" s="10">
        <f t="shared" si="0"/>
        <v>100000</v>
      </c>
      <c r="J41" s="12">
        <f t="shared" si="1"/>
        <v>1</v>
      </c>
      <c r="K41" s="8">
        <v>0</v>
      </c>
      <c r="L41" s="11">
        <v>0</v>
      </c>
      <c r="M41" s="12">
        <v>0</v>
      </c>
      <c r="N41" s="9">
        <v>100000</v>
      </c>
      <c r="O41" s="13">
        <v>100000</v>
      </c>
      <c r="P41" s="14">
        <f>SUM(O41/N41)</f>
        <v>1</v>
      </c>
    </row>
    <row r="42" spans="1:16" ht="15" customHeight="1">
      <c r="A42" s="38"/>
      <c r="B42" s="38"/>
      <c r="C42" s="27">
        <v>60016</v>
      </c>
      <c r="D42" s="27"/>
      <c r="E42" s="44" t="s">
        <v>32</v>
      </c>
      <c r="F42" s="44"/>
      <c r="G42" s="45">
        <v>459658</v>
      </c>
      <c r="H42" s="45"/>
      <c r="I42" s="28">
        <f t="shared" si="0"/>
        <v>388611.19999999995</v>
      </c>
      <c r="J42" s="29">
        <f t="shared" si="1"/>
        <v>0.8454355194514181</v>
      </c>
      <c r="K42" s="30">
        <v>349050</v>
      </c>
      <c r="L42" s="28">
        <f>SUM(L43:L50)</f>
        <v>292976.83999999997</v>
      </c>
      <c r="M42" s="29">
        <f t="shared" si="2"/>
        <v>0.8393549348230912</v>
      </c>
      <c r="N42" s="31">
        <v>110608</v>
      </c>
      <c r="O42" s="32">
        <f>SUM(O43:O50)</f>
        <v>95634.36</v>
      </c>
      <c r="P42" s="33">
        <f>SUM(O42/N42)</f>
        <v>0.8646242586431361</v>
      </c>
    </row>
    <row r="43" spans="1:16" ht="27" customHeight="1">
      <c r="A43" s="46"/>
      <c r="B43" s="46"/>
      <c r="C43" s="3"/>
      <c r="D43" s="3">
        <v>2650</v>
      </c>
      <c r="E43" s="47" t="s">
        <v>12</v>
      </c>
      <c r="F43" s="47"/>
      <c r="G43" s="48">
        <v>90000</v>
      </c>
      <c r="H43" s="48"/>
      <c r="I43" s="10">
        <f t="shared" si="0"/>
        <v>90000</v>
      </c>
      <c r="J43" s="12">
        <f t="shared" si="1"/>
        <v>1</v>
      </c>
      <c r="K43" s="8">
        <v>90000</v>
      </c>
      <c r="L43" s="11">
        <v>90000</v>
      </c>
      <c r="M43" s="12">
        <f t="shared" si="2"/>
        <v>1</v>
      </c>
      <c r="N43" s="9">
        <v>0</v>
      </c>
      <c r="O43" s="13">
        <v>0</v>
      </c>
      <c r="P43" s="14">
        <v>0</v>
      </c>
    </row>
    <row r="44" spans="1:16" ht="15" customHeight="1">
      <c r="A44" s="46"/>
      <c r="B44" s="46"/>
      <c r="C44" s="3"/>
      <c r="D44" s="3">
        <v>4170</v>
      </c>
      <c r="E44" s="47" t="s">
        <v>23</v>
      </c>
      <c r="F44" s="47"/>
      <c r="G44" s="48">
        <v>5000</v>
      </c>
      <c r="H44" s="48"/>
      <c r="I44" s="10">
        <f t="shared" si="0"/>
        <v>1406.28</v>
      </c>
      <c r="J44" s="12">
        <f t="shared" si="1"/>
        <v>0.281256</v>
      </c>
      <c r="K44" s="8">
        <v>5000</v>
      </c>
      <c r="L44" s="11">
        <v>1406.28</v>
      </c>
      <c r="M44" s="12">
        <f t="shared" si="2"/>
        <v>0.281256</v>
      </c>
      <c r="N44" s="9">
        <v>0</v>
      </c>
      <c r="O44" s="13">
        <v>0</v>
      </c>
      <c r="P44" s="14">
        <v>0</v>
      </c>
    </row>
    <row r="45" spans="1:16" ht="15" customHeight="1">
      <c r="A45" s="46"/>
      <c r="B45" s="46"/>
      <c r="C45" s="3"/>
      <c r="D45" s="3">
        <v>4210</v>
      </c>
      <c r="E45" s="47" t="s">
        <v>13</v>
      </c>
      <c r="F45" s="47"/>
      <c r="G45" s="48">
        <v>152105</v>
      </c>
      <c r="H45" s="48"/>
      <c r="I45" s="10">
        <f t="shared" si="0"/>
        <v>144762.96</v>
      </c>
      <c r="J45" s="12">
        <f t="shared" si="1"/>
        <v>0.951730449360639</v>
      </c>
      <c r="K45" s="8">
        <v>152105</v>
      </c>
      <c r="L45" s="11">
        <v>144762.96</v>
      </c>
      <c r="M45" s="12">
        <f t="shared" si="2"/>
        <v>0.951730449360639</v>
      </c>
      <c r="N45" s="9">
        <v>0</v>
      </c>
      <c r="O45" s="13">
        <v>0</v>
      </c>
      <c r="P45" s="14">
        <v>0</v>
      </c>
    </row>
    <row r="46" spans="1:16" ht="15" customHeight="1">
      <c r="A46" s="46"/>
      <c r="B46" s="46"/>
      <c r="C46" s="3"/>
      <c r="D46" s="3">
        <v>4270</v>
      </c>
      <c r="E46" s="47" t="s">
        <v>24</v>
      </c>
      <c r="F46" s="47"/>
      <c r="G46" s="48">
        <v>42945</v>
      </c>
      <c r="H46" s="48"/>
      <c r="I46" s="10">
        <f t="shared" si="0"/>
        <v>22121.55</v>
      </c>
      <c r="J46" s="12">
        <f t="shared" si="1"/>
        <v>0.5151135172895563</v>
      </c>
      <c r="K46" s="8">
        <v>42945</v>
      </c>
      <c r="L46" s="11">
        <v>22121.55</v>
      </c>
      <c r="M46" s="12">
        <f t="shared" si="2"/>
        <v>0.5151135172895563</v>
      </c>
      <c r="N46" s="9">
        <v>0</v>
      </c>
      <c r="O46" s="13">
        <v>0</v>
      </c>
      <c r="P46" s="14">
        <v>0</v>
      </c>
    </row>
    <row r="47" spans="1:16" ht="15" customHeight="1">
      <c r="A47" s="46"/>
      <c r="B47" s="46"/>
      <c r="C47" s="3"/>
      <c r="D47" s="3">
        <v>4300</v>
      </c>
      <c r="E47" s="47" t="s">
        <v>14</v>
      </c>
      <c r="F47" s="47"/>
      <c r="G47" s="48">
        <v>53900</v>
      </c>
      <c r="H47" s="48"/>
      <c r="I47" s="10">
        <f t="shared" si="0"/>
        <v>30898.39</v>
      </c>
      <c r="J47" s="12">
        <f t="shared" si="1"/>
        <v>0.5732539888682746</v>
      </c>
      <c r="K47" s="8">
        <v>53900</v>
      </c>
      <c r="L47" s="11">
        <v>30898.39</v>
      </c>
      <c r="M47" s="12">
        <f t="shared" si="2"/>
        <v>0.5732539888682746</v>
      </c>
      <c r="N47" s="9">
        <v>0</v>
      </c>
      <c r="O47" s="13">
        <v>0</v>
      </c>
      <c r="P47" s="14">
        <v>0</v>
      </c>
    </row>
    <row r="48" spans="1:16" ht="15" customHeight="1">
      <c r="A48" s="46"/>
      <c r="B48" s="46"/>
      <c r="C48" s="3"/>
      <c r="D48" s="3">
        <v>4430</v>
      </c>
      <c r="E48" s="47" t="s">
        <v>15</v>
      </c>
      <c r="F48" s="47"/>
      <c r="G48" s="48">
        <v>4600</v>
      </c>
      <c r="H48" s="48"/>
      <c r="I48" s="10">
        <f t="shared" si="0"/>
        <v>3787.66</v>
      </c>
      <c r="J48" s="12">
        <f t="shared" si="1"/>
        <v>0.823404347826087</v>
      </c>
      <c r="K48" s="8">
        <v>4600</v>
      </c>
      <c r="L48" s="11">
        <v>3787.66</v>
      </c>
      <c r="M48" s="12">
        <f t="shared" si="2"/>
        <v>0.823404347826087</v>
      </c>
      <c r="N48" s="9">
        <v>0</v>
      </c>
      <c r="O48" s="13">
        <v>0</v>
      </c>
      <c r="P48" s="14">
        <v>0</v>
      </c>
    </row>
    <row r="49" spans="1:16" ht="19.5" customHeight="1">
      <c r="A49" s="46"/>
      <c r="B49" s="46"/>
      <c r="C49" s="3"/>
      <c r="D49" s="3">
        <v>4520</v>
      </c>
      <c r="E49" s="47" t="s">
        <v>33</v>
      </c>
      <c r="F49" s="47"/>
      <c r="G49" s="48">
        <v>500</v>
      </c>
      <c r="H49" s="48"/>
      <c r="I49" s="10">
        <f t="shared" si="0"/>
        <v>0</v>
      </c>
      <c r="J49" s="12">
        <f t="shared" si="1"/>
        <v>0</v>
      </c>
      <c r="K49" s="8">
        <v>500</v>
      </c>
      <c r="L49" s="11">
        <v>0</v>
      </c>
      <c r="M49" s="12">
        <f t="shared" si="2"/>
        <v>0</v>
      </c>
      <c r="N49" s="9">
        <v>0</v>
      </c>
      <c r="O49" s="13">
        <v>0</v>
      </c>
      <c r="P49" s="14">
        <v>0</v>
      </c>
    </row>
    <row r="50" spans="1:16" ht="15" customHeight="1">
      <c r="A50" s="46"/>
      <c r="B50" s="46"/>
      <c r="C50" s="3"/>
      <c r="D50" s="3">
        <v>6050</v>
      </c>
      <c r="E50" s="47" t="s">
        <v>10</v>
      </c>
      <c r="F50" s="47"/>
      <c r="G50" s="48">
        <v>110608</v>
      </c>
      <c r="H50" s="48"/>
      <c r="I50" s="10">
        <f t="shared" si="0"/>
        <v>95634.36</v>
      </c>
      <c r="J50" s="12">
        <f t="shared" si="1"/>
        <v>0.8646242586431361</v>
      </c>
      <c r="K50" s="8">
        <v>0</v>
      </c>
      <c r="L50" s="11">
        <v>0</v>
      </c>
      <c r="M50" s="12">
        <v>0</v>
      </c>
      <c r="N50" s="9">
        <v>110608</v>
      </c>
      <c r="O50" s="13">
        <v>95634.36</v>
      </c>
      <c r="P50" s="14">
        <f>SUM(O50/N50)</f>
        <v>0.8646242586431361</v>
      </c>
    </row>
    <row r="51" spans="1:16" ht="15" customHeight="1">
      <c r="A51" s="49">
        <v>700</v>
      </c>
      <c r="B51" s="49"/>
      <c r="C51" s="19"/>
      <c r="D51" s="19"/>
      <c r="E51" s="42" t="s">
        <v>34</v>
      </c>
      <c r="F51" s="42"/>
      <c r="G51" s="43">
        <v>610101</v>
      </c>
      <c r="H51" s="43"/>
      <c r="I51" s="20">
        <f t="shared" si="0"/>
        <v>531281.31</v>
      </c>
      <c r="J51" s="21">
        <f t="shared" si="1"/>
        <v>0.8708087841193508</v>
      </c>
      <c r="K51" s="22">
        <v>287206</v>
      </c>
      <c r="L51" s="20">
        <f>SUM(L52,L54,L69)</f>
        <v>224062.51</v>
      </c>
      <c r="M51" s="21">
        <f t="shared" si="2"/>
        <v>0.7801456445895978</v>
      </c>
      <c r="N51" s="23">
        <v>322895</v>
      </c>
      <c r="O51" s="24">
        <f>SUM(O52,O54,O69)</f>
        <v>307218.8</v>
      </c>
      <c r="P51" s="25">
        <f>SUM(O51/N51)</f>
        <v>0.9514510909119063</v>
      </c>
    </row>
    <row r="52" spans="1:16" ht="15" customHeight="1">
      <c r="A52" s="38"/>
      <c r="B52" s="38"/>
      <c r="C52" s="27">
        <v>70001</v>
      </c>
      <c r="D52" s="27"/>
      <c r="E52" s="44" t="s">
        <v>35</v>
      </c>
      <c r="F52" s="44"/>
      <c r="G52" s="45">
        <v>48753</v>
      </c>
      <c r="H52" s="45"/>
      <c r="I52" s="28">
        <f t="shared" si="0"/>
        <v>48753</v>
      </c>
      <c r="J52" s="29">
        <f t="shared" si="1"/>
        <v>1</v>
      </c>
      <c r="K52" s="30">
        <v>48753</v>
      </c>
      <c r="L52" s="28">
        <f>SUM(L53)</f>
        <v>48753</v>
      </c>
      <c r="M52" s="29">
        <f t="shared" si="2"/>
        <v>1</v>
      </c>
      <c r="N52" s="31">
        <v>0</v>
      </c>
      <c r="O52" s="32">
        <f>SUM(O53)</f>
        <v>0</v>
      </c>
      <c r="P52" s="33">
        <v>0</v>
      </c>
    </row>
    <row r="53" spans="1:16" ht="30" customHeight="1">
      <c r="A53" s="46"/>
      <c r="B53" s="46"/>
      <c r="C53" s="3"/>
      <c r="D53" s="3">
        <v>2650</v>
      </c>
      <c r="E53" s="47" t="s">
        <v>12</v>
      </c>
      <c r="F53" s="47"/>
      <c r="G53" s="48">
        <v>48753</v>
      </c>
      <c r="H53" s="48"/>
      <c r="I53" s="10">
        <f t="shared" si="0"/>
        <v>48753</v>
      </c>
      <c r="J53" s="12">
        <f t="shared" si="1"/>
        <v>1</v>
      </c>
      <c r="K53" s="8">
        <v>48753</v>
      </c>
      <c r="L53" s="11">
        <v>48753</v>
      </c>
      <c r="M53" s="12">
        <f t="shared" si="2"/>
        <v>1</v>
      </c>
      <c r="N53" s="9">
        <v>0</v>
      </c>
      <c r="O53" s="13">
        <v>0</v>
      </c>
      <c r="P53" s="14">
        <v>0</v>
      </c>
    </row>
    <row r="54" spans="1:16" ht="15" customHeight="1">
      <c r="A54" s="38"/>
      <c r="B54" s="38"/>
      <c r="C54" s="27">
        <v>70005</v>
      </c>
      <c r="D54" s="27"/>
      <c r="E54" s="44" t="s">
        <v>36</v>
      </c>
      <c r="F54" s="44"/>
      <c r="G54" s="45">
        <v>508408</v>
      </c>
      <c r="H54" s="45"/>
      <c r="I54" s="28">
        <f t="shared" si="0"/>
        <v>435328.31</v>
      </c>
      <c r="J54" s="29">
        <f t="shared" si="1"/>
        <v>0.8562577890198423</v>
      </c>
      <c r="K54" s="30">
        <v>185513</v>
      </c>
      <c r="L54" s="28">
        <f>SUM(L55:L68)</f>
        <v>128109.51000000001</v>
      </c>
      <c r="M54" s="29">
        <f t="shared" si="2"/>
        <v>0.6905689089174344</v>
      </c>
      <c r="N54" s="31">
        <v>322895</v>
      </c>
      <c r="O54" s="32">
        <f>SUM(O55:O68)</f>
        <v>307218.8</v>
      </c>
      <c r="P54" s="33">
        <f>SUM(O54/N54)</f>
        <v>0.9514510909119063</v>
      </c>
    </row>
    <row r="55" spans="1:16" ht="15" customHeight="1">
      <c r="A55" s="46"/>
      <c r="B55" s="46"/>
      <c r="C55" s="3"/>
      <c r="D55" s="3">
        <v>4170</v>
      </c>
      <c r="E55" s="47" t="s">
        <v>23</v>
      </c>
      <c r="F55" s="47"/>
      <c r="G55" s="48">
        <v>15500</v>
      </c>
      <c r="H55" s="48"/>
      <c r="I55" s="10">
        <f t="shared" si="0"/>
        <v>10800</v>
      </c>
      <c r="J55" s="12">
        <f t="shared" si="1"/>
        <v>0.6967741935483871</v>
      </c>
      <c r="K55" s="8">
        <v>15500</v>
      </c>
      <c r="L55" s="11">
        <v>10800</v>
      </c>
      <c r="M55" s="12">
        <f t="shared" si="2"/>
        <v>0.6967741935483871</v>
      </c>
      <c r="N55" s="9">
        <v>0</v>
      </c>
      <c r="O55" s="13">
        <v>0</v>
      </c>
      <c r="P55" s="14">
        <v>0</v>
      </c>
    </row>
    <row r="56" spans="1:16" ht="15" customHeight="1">
      <c r="A56" s="46"/>
      <c r="B56" s="46"/>
      <c r="C56" s="3"/>
      <c r="D56" s="3">
        <v>4210</v>
      </c>
      <c r="E56" s="47" t="s">
        <v>13</v>
      </c>
      <c r="F56" s="47"/>
      <c r="G56" s="48">
        <v>2000</v>
      </c>
      <c r="H56" s="48"/>
      <c r="I56" s="10">
        <f t="shared" si="0"/>
        <v>0</v>
      </c>
      <c r="J56" s="12">
        <f t="shared" si="1"/>
        <v>0</v>
      </c>
      <c r="K56" s="8">
        <v>2000</v>
      </c>
      <c r="L56" s="11">
        <v>0</v>
      </c>
      <c r="M56" s="12">
        <f t="shared" si="2"/>
        <v>0</v>
      </c>
      <c r="N56" s="9">
        <v>0</v>
      </c>
      <c r="O56" s="13">
        <v>0</v>
      </c>
      <c r="P56" s="14">
        <v>0</v>
      </c>
    </row>
    <row r="57" spans="1:16" ht="15" customHeight="1">
      <c r="A57" s="46"/>
      <c r="B57" s="46"/>
      <c r="C57" s="3"/>
      <c r="D57" s="3">
        <v>4260</v>
      </c>
      <c r="E57" s="47" t="s">
        <v>37</v>
      </c>
      <c r="F57" s="47"/>
      <c r="G57" s="48">
        <v>54800</v>
      </c>
      <c r="H57" s="48"/>
      <c r="I57" s="10">
        <f t="shared" si="0"/>
        <v>39761.05</v>
      </c>
      <c r="J57" s="12">
        <f t="shared" si="1"/>
        <v>0.7255666058394161</v>
      </c>
      <c r="K57" s="8">
        <v>54800</v>
      </c>
      <c r="L57" s="11">
        <v>39761.05</v>
      </c>
      <c r="M57" s="12">
        <f t="shared" si="2"/>
        <v>0.7255666058394161</v>
      </c>
      <c r="N57" s="9">
        <v>0</v>
      </c>
      <c r="O57" s="13">
        <v>0</v>
      </c>
      <c r="P57" s="14">
        <v>0</v>
      </c>
    </row>
    <row r="58" spans="1:16" ht="15" customHeight="1">
      <c r="A58" s="46"/>
      <c r="B58" s="46"/>
      <c r="C58" s="3"/>
      <c r="D58" s="3">
        <v>4270</v>
      </c>
      <c r="E58" s="47" t="s">
        <v>24</v>
      </c>
      <c r="F58" s="47"/>
      <c r="G58" s="48">
        <v>5200</v>
      </c>
      <c r="H58" s="48"/>
      <c r="I58" s="10">
        <f t="shared" si="0"/>
        <v>4575.76</v>
      </c>
      <c r="J58" s="12">
        <f t="shared" si="1"/>
        <v>0.8799538461538462</v>
      </c>
      <c r="K58" s="8">
        <v>5200</v>
      </c>
      <c r="L58" s="11">
        <v>4575.76</v>
      </c>
      <c r="M58" s="12">
        <f t="shared" si="2"/>
        <v>0.8799538461538462</v>
      </c>
      <c r="N58" s="9">
        <v>0</v>
      </c>
      <c r="O58" s="13">
        <v>0</v>
      </c>
      <c r="P58" s="14">
        <v>0</v>
      </c>
    </row>
    <row r="59" spans="1:16" ht="15" customHeight="1">
      <c r="A59" s="46"/>
      <c r="B59" s="46"/>
      <c r="C59" s="3"/>
      <c r="D59" s="3">
        <v>4300</v>
      </c>
      <c r="E59" s="47" t="s">
        <v>14</v>
      </c>
      <c r="F59" s="47"/>
      <c r="G59" s="48">
        <v>48208</v>
      </c>
      <c r="H59" s="48"/>
      <c r="I59" s="10">
        <f t="shared" si="0"/>
        <v>40944.48</v>
      </c>
      <c r="J59" s="12">
        <f t="shared" si="1"/>
        <v>0.8493295718552938</v>
      </c>
      <c r="K59" s="8">
        <v>48208</v>
      </c>
      <c r="L59" s="11">
        <v>40944.48</v>
      </c>
      <c r="M59" s="12">
        <f t="shared" si="2"/>
        <v>0.8493295718552938</v>
      </c>
      <c r="N59" s="9">
        <v>0</v>
      </c>
      <c r="O59" s="13">
        <v>0</v>
      </c>
      <c r="P59" s="14">
        <v>0</v>
      </c>
    </row>
    <row r="60" spans="1:16" ht="15" customHeight="1">
      <c r="A60" s="46"/>
      <c r="B60" s="46"/>
      <c r="C60" s="3"/>
      <c r="D60" s="3">
        <v>4350</v>
      </c>
      <c r="E60" s="47" t="s">
        <v>38</v>
      </c>
      <c r="F60" s="47"/>
      <c r="G60" s="48">
        <v>150</v>
      </c>
      <c r="H60" s="48"/>
      <c r="I60" s="10">
        <f t="shared" si="0"/>
        <v>134.4</v>
      </c>
      <c r="J60" s="12">
        <f t="shared" si="1"/>
        <v>0.896</v>
      </c>
      <c r="K60" s="8">
        <v>150</v>
      </c>
      <c r="L60" s="11">
        <v>134.4</v>
      </c>
      <c r="M60" s="12">
        <f t="shared" si="2"/>
        <v>0.896</v>
      </c>
      <c r="N60" s="9">
        <v>0</v>
      </c>
      <c r="O60" s="13">
        <v>0</v>
      </c>
      <c r="P60" s="14">
        <v>0</v>
      </c>
    </row>
    <row r="61" spans="1:16" ht="38.25" customHeight="1">
      <c r="A61" s="46"/>
      <c r="B61" s="46"/>
      <c r="C61" s="3"/>
      <c r="D61" s="3">
        <v>4360</v>
      </c>
      <c r="E61" s="47" t="s">
        <v>39</v>
      </c>
      <c r="F61" s="47"/>
      <c r="G61" s="48">
        <v>150</v>
      </c>
      <c r="H61" s="48"/>
      <c r="I61" s="10">
        <f t="shared" si="0"/>
        <v>78.72</v>
      </c>
      <c r="J61" s="12">
        <f t="shared" si="1"/>
        <v>0.5248</v>
      </c>
      <c r="K61" s="8">
        <v>150</v>
      </c>
      <c r="L61" s="11">
        <v>78.72</v>
      </c>
      <c r="M61" s="12">
        <f t="shared" si="2"/>
        <v>0.5248</v>
      </c>
      <c r="N61" s="9">
        <v>0</v>
      </c>
      <c r="O61" s="13">
        <v>0</v>
      </c>
      <c r="P61" s="14">
        <v>0</v>
      </c>
    </row>
    <row r="62" spans="1:16" ht="36" customHeight="1">
      <c r="A62" s="46"/>
      <c r="B62" s="46"/>
      <c r="C62" s="3"/>
      <c r="D62" s="3">
        <v>4370</v>
      </c>
      <c r="E62" s="47" t="s">
        <v>40</v>
      </c>
      <c r="F62" s="47"/>
      <c r="G62" s="48">
        <v>300</v>
      </c>
      <c r="H62" s="48"/>
      <c r="I62" s="10">
        <f t="shared" si="0"/>
        <v>299.85</v>
      </c>
      <c r="J62" s="12">
        <f t="shared" si="1"/>
        <v>0.9995</v>
      </c>
      <c r="K62" s="8">
        <v>300</v>
      </c>
      <c r="L62" s="11">
        <v>299.85</v>
      </c>
      <c r="M62" s="12">
        <f t="shared" si="2"/>
        <v>0.9995</v>
      </c>
      <c r="N62" s="9">
        <v>0</v>
      </c>
      <c r="O62" s="13">
        <v>0</v>
      </c>
      <c r="P62" s="14">
        <v>0</v>
      </c>
    </row>
    <row r="63" spans="1:16" ht="27.75" customHeight="1">
      <c r="A63" s="46"/>
      <c r="B63" s="46"/>
      <c r="C63" s="3"/>
      <c r="D63" s="3">
        <v>4390</v>
      </c>
      <c r="E63" s="47" t="s">
        <v>41</v>
      </c>
      <c r="F63" s="47"/>
      <c r="G63" s="48">
        <v>2000</v>
      </c>
      <c r="H63" s="48"/>
      <c r="I63" s="10">
        <f t="shared" si="0"/>
        <v>0</v>
      </c>
      <c r="J63" s="12">
        <f t="shared" si="1"/>
        <v>0</v>
      </c>
      <c r="K63" s="8">
        <v>2000</v>
      </c>
      <c r="L63" s="11">
        <v>0</v>
      </c>
      <c r="M63" s="12">
        <f t="shared" si="2"/>
        <v>0</v>
      </c>
      <c r="N63" s="9">
        <v>0</v>
      </c>
      <c r="O63" s="13">
        <v>0</v>
      </c>
      <c r="P63" s="14">
        <v>0</v>
      </c>
    </row>
    <row r="64" spans="1:16" ht="24.75" customHeight="1">
      <c r="A64" s="46"/>
      <c r="B64" s="46"/>
      <c r="C64" s="3"/>
      <c r="D64" s="3">
        <v>4400</v>
      </c>
      <c r="E64" s="47" t="s">
        <v>42</v>
      </c>
      <c r="F64" s="47"/>
      <c r="G64" s="48">
        <v>26247</v>
      </c>
      <c r="H64" s="48"/>
      <c r="I64" s="10">
        <f t="shared" si="0"/>
        <v>8123.76</v>
      </c>
      <c r="J64" s="12">
        <f t="shared" si="1"/>
        <v>0.30951194422219686</v>
      </c>
      <c r="K64" s="8">
        <v>26247</v>
      </c>
      <c r="L64" s="11">
        <v>8123.76</v>
      </c>
      <c r="M64" s="12">
        <f t="shared" si="2"/>
        <v>0.30951194422219686</v>
      </c>
      <c r="N64" s="9">
        <v>0</v>
      </c>
      <c r="O64" s="13">
        <v>0</v>
      </c>
      <c r="P64" s="14">
        <v>0</v>
      </c>
    </row>
    <row r="65" spans="1:16" ht="15" customHeight="1">
      <c r="A65" s="46"/>
      <c r="B65" s="46"/>
      <c r="C65" s="3"/>
      <c r="D65" s="3">
        <v>4430</v>
      </c>
      <c r="E65" s="47" t="s">
        <v>15</v>
      </c>
      <c r="F65" s="47"/>
      <c r="G65" s="48">
        <v>3000</v>
      </c>
      <c r="H65" s="48"/>
      <c r="I65" s="10">
        <f t="shared" si="0"/>
        <v>892.49</v>
      </c>
      <c r="J65" s="12">
        <f t="shared" si="1"/>
        <v>0.2974966666666667</v>
      </c>
      <c r="K65" s="8">
        <v>3000</v>
      </c>
      <c r="L65" s="11">
        <v>892.49</v>
      </c>
      <c r="M65" s="12">
        <f t="shared" si="2"/>
        <v>0.2974966666666667</v>
      </c>
      <c r="N65" s="9">
        <v>0</v>
      </c>
      <c r="O65" s="13">
        <v>0</v>
      </c>
      <c r="P65" s="14">
        <v>0</v>
      </c>
    </row>
    <row r="66" spans="1:16" ht="24.75" customHeight="1">
      <c r="A66" s="46"/>
      <c r="B66" s="46"/>
      <c r="C66" s="3"/>
      <c r="D66" s="3">
        <v>4590</v>
      </c>
      <c r="E66" s="47" t="s">
        <v>43</v>
      </c>
      <c r="F66" s="47"/>
      <c r="G66" s="48">
        <v>27958</v>
      </c>
      <c r="H66" s="48"/>
      <c r="I66" s="10">
        <f t="shared" si="0"/>
        <v>22499</v>
      </c>
      <c r="J66" s="12">
        <f t="shared" si="1"/>
        <v>0.8047428285285071</v>
      </c>
      <c r="K66" s="8">
        <v>27958</v>
      </c>
      <c r="L66" s="11">
        <v>22499</v>
      </c>
      <c r="M66" s="12">
        <f t="shared" si="2"/>
        <v>0.8047428285285071</v>
      </c>
      <c r="N66" s="9">
        <v>0</v>
      </c>
      <c r="O66" s="13">
        <v>0</v>
      </c>
      <c r="P66" s="14">
        <v>0</v>
      </c>
    </row>
    <row r="67" spans="1:16" ht="15" customHeight="1">
      <c r="A67" s="46"/>
      <c r="B67" s="46"/>
      <c r="C67" s="3"/>
      <c r="D67" s="3">
        <v>6050</v>
      </c>
      <c r="E67" s="47" t="s">
        <v>10</v>
      </c>
      <c r="F67" s="47"/>
      <c r="G67" s="48">
        <v>281042</v>
      </c>
      <c r="H67" s="48"/>
      <c r="I67" s="10">
        <f t="shared" si="0"/>
        <v>279423</v>
      </c>
      <c r="J67" s="12">
        <f t="shared" si="1"/>
        <v>0.9942392951943126</v>
      </c>
      <c r="K67" s="8">
        <v>0</v>
      </c>
      <c r="L67" s="11">
        <v>0</v>
      </c>
      <c r="M67" s="12">
        <v>0</v>
      </c>
      <c r="N67" s="9">
        <v>281042</v>
      </c>
      <c r="O67" s="13">
        <v>279423</v>
      </c>
      <c r="P67" s="14">
        <f>SUM(O67/N67)</f>
        <v>0.9942392951943126</v>
      </c>
    </row>
    <row r="68" spans="1:16" ht="19.5" customHeight="1">
      <c r="A68" s="46"/>
      <c r="B68" s="46"/>
      <c r="C68" s="3"/>
      <c r="D68" s="3">
        <v>6060</v>
      </c>
      <c r="E68" s="47" t="s">
        <v>25</v>
      </c>
      <c r="F68" s="47"/>
      <c r="G68" s="48">
        <v>41853</v>
      </c>
      <c r="H68" s="48"/>
      <c r="I68" s="10">
        <f t="shared" si="0"/>
        <v>27795.8</v>
      </c>
      <c r="J68" s="12">
        <f t="shared" si="1"/>
        <v>0.6641292141543019</v>
      </c>
      <c r="K68" s="8">
        <v>0</v>
      </c>
      <c r="L68" s="11">
        <v>0</v>
      </c>
      <c r="M68" s="12">
        <v>0</v>
      </c>
      <c r="N68" s="9">
        <v>41853</v>
      </c>
      <c r="O68" s="13">
        <v>27795.8</v>
      </c>
      <c r="P68" s="14">
        <f>SUM(O68/N68)</f>
        <v>0.6641292141543019</v>
      </c>
    </row>
    <row r="69" spans="1:16" ht="15" customHeight="1">
      <c r="A69" s="38"/>
      <c r="B69" s="38"/>
      <c r="C69" s="27">
        <v>70095</v>
      </c>
      <c r="D69" s="27"/>
      <c r="E69" s="44" t="s">
        <v>18</v>
      </c>
      <c r="F69" s="44"/>
      <c r="G69" s="45">
        <v>52940</v>
      </c>
      <c r="H69" s="45"/>
      <c r="I69" s="28">
        <f t="shared" si="0"/>
        <v>47200</v>
      </c>
      <c r="J69" s="29">
        <f t="shared" si="1"/>
        <v>0.8915753683415187</v>
      </c>
      <c r="K69" s="30">
        <v>52940</v>
      </c>
      <c r="L69" s="28">
        <f>SUM(L70:L71)</f>
        <v>47200</v>
      </c>
      <c r="M69" s="29">
        <f t="shared" si="2"/>
        <v>0.8915753683415187</v>
      </c>
      <c r="N69" s="31">
        <v>0</v>
      </c>
      <c r="O69" s="32">
        <f>SUM(O70:O71)</f>
        <v>0</v>
      </c>
      <c r="P69" s="33">
        <v>0</v>
      </c>
    </row>
    <row r="70" spans="1:16" ht="15" customHeight="1">
      <c r="A70" s="46"/>
      <c r="B70" s="46"/>
      <c r="C70" s="3"/>
      <c r="D70" s="3">
        <v>4300</v>
      </c>
      <c r="E70" s="47" t="s">
        <v>14</v>
      </c>
      <c r="F70" s="47"/>
      <c r="G70" s="48">
        <v>30940</v>
      </c>
      <c r="H70" s="48"/>
      <c r="I70" s="10">
        <f t="shared" si="0"/>
        <v>25200</v>
      </c>
      <c r="J70" s="12">
        <f t="shared" si="1"/>
        <v>0.8144796380090498</v>
      </c>
      <c r="K70" s="8">
        <v>30940</v>
      </c>
      <c r="L70" s="11">
        <v>25200</v>
      </c>
      <c r="M70" s="12">
        <f t="shared" si="2"/>
        <v>0.8144796380090498</v>
      </c>
      <c r="N70" s="9">
        <v>0</v>
      </c>
      <c r="O70" s="13">
        <v>0</v>
      </c>
      <c r="P70" s="14">
        <v>0</v>
      </c>
    </row>
    <row r="71" spans="1:16" ht="19.5" customHeight="1">
      <c r="A71" s="46"/>
      <c r="B71" s="46"/>
      <c r="C71" s="3"/>
      <c r="D71" s="3">
        <v>4590</v>
      </c>
      <c r="E71" s="47" t="s">
        <v>43</v>
      </c>
      <c r="F71" s="47"/>
      <c r="G71" s="48">
        <v>22000</v>
      </c>
      <c r="H71" s="48"/>
      <c r="I71" s="10">
        <f t="shared" si="0"/>
        <v>22000</v>
      </c>
      <c r="J71" s="12">
        <f t="shared" si="1"/>
        <v>1</v>
      </c>
      <c r="K71" s="8">
        <v>22000</v>
      </c>
      <c r="L71" s="11">
        <v>22000</v>
      </c>
      <c r="M71" s="12">
        <f t="shared" si="2"/>
        <v>1</v>
      </c>
      <c r="N71" s="9">
        <v>0</v>
      </c>
      <c r="O71" s="13">
        <v>0</v>
      </c>
      <c r="P71" s="14">
        <v>0</v>
      </c>
    </row>
    <row r="72" spans="1:16" ht="15" customHeight="1">
      <c r="A72" s="49">
        <v>710</v>
      </c>
      <c r="B72" s="49"/>
      <c r="C72" s="19"/>
      <c r="D72" s="19"/>
      <c r="E72" s="42" t="s">
        <v>44</v>
      </c>
      <c r="F72" s="42"/>
      <c r="G72" s="43">
        <v>27000</v>
      </c>
      <c r="H72" s="43"/>
      <c r="I72" s="20">
        <f t="shared" si="0"/>
        <v>23340.93</v>
      </c>
      <c r="J72" s="21">
        <f t="shared" si="1"/>
        <v>0.8644788888888889</v>
      </c>
      <c r="K72" s="22">
        <v>27000</v>
      </c>
      <c r="L72" s="20">
        <f>SUM(L73)</f>
        <v>23340.93</v>
      </c>
      <c r="M72" s="21">
        <f t="shared" si="2"/>
        <v>0.8644788888888889</v>
      </c>
      <c r="N72" s="23">
        <v>0</v>
      </c>
      <c r="O72" s="24">
        <f>SUM(O73)</f>
        <v>0</v>
      </c>
      <c r="P72" s="25">
        <v>0</v>
      </c>
    </row>
    <row r="73" spans="1:16" ht="15" customHeight="1">
      <c r="A73" s="38"/>
      <c r="B73" s="38"/>
      <c r="C73" s="27">
        <v>71035</v>
      </c>
      <c r="D73" s="27"/>
      <c r="E73" s="44" t="s">
        <v>45</v>
      </c>
      <c r="F73" s="44"/>
      <c r="G73" s="45">
        <v>27000</v>
      </c>
      <c r="H73" s="45"/>
      <c r="I73" s="28">
        <f t="shared" si="0"/>
        <v>23340.93</v>
      </c>
      <c r="J73" s="29">
        <f t="shared" si="1"/>
        <v>0.8644788888888889</v>
      </c>
      <c r="K73" s="30">
        <v>27000</v>
      </c>
      <c r="L73" s="28">
        <f>SUM(L74:L76)</f>
        <v>23340.93</v>
      </c>
      <c r="M73" s="29">
        <f t="shared" si="2"/>
        <v>0.8644788888888889</v>
      </c>
      <c r="N73" s="31">
        <v>0</v>
      </c>
      <c r="O73" s="32">
        <f>SUM(O74:O76)</f>
        <v>0</v>
      </c>
      <c r="P73" s="33">
        <v>0</v>
      </c>
    </row>
    <row r="74" spans="1:16" ht="15" customHeight="1">
      <c r="A74" s="46"/>
      <c r="B74" s="46"/>
      <c r="C74" s="3"/>
      <c r="D74" s="3">
        <v>4210</v>
      </c>
      <c r="E74" s="47" t="s">
        <v>13</v>
      </c>
      <c r="F74" s="47"/>
      <c r="G74" s="48">
        <v>5000</v>
      </c>
      <c r="H74" s="48"/>
      <c r="I74" s="10">
        <f t="shared" si="0"/>
        <v>4794.73</v>
      </c>
      <c r="J74" s="12">
        <f t="shared" si="1"/>
        <v>0.958946</v>
      </c>
      <c r="K74" s="8">
        <v>5000</v>
      </c>
      <c r="L74" s="11">
        <v>4794.73</v>
      </c>
      <c r="M74" s="12">
        <f t="shared" si="2"/>
        <v>0.958946</v>
      </c>
      <c r="N74" s="9">
        <v>0</v>
      </c>
      <c r="O74" s="13">
        <v>0</v>
      </c>
      <c r="P74" s="14">
        <v>0</v>
      </c>
    </row>
    <row r="75" spans="1:16" ht="15" customHeight="1">
      <c r="A75" s="46"/>
      <c r="B75" s="46"/>
      <c r="C75" s="3"/>
      <c r="D75" s="3">
        <v>4270</v>
      </c>
      <c r="E75" s="47" t="s">
        <v>24</v>
      </c>
      <c r="F75" s="47"/>
      <c r="G75" s="48">
        <v>18000</v>
      </c>
      <c r="H75" s="48"/>
      <c r="I75" s="10">
        <f t="shared" si="0"/>
        <v>17994.9</v>
      </c>
      <c r="J75" s="12">
        <f t="shared" si="1"/>
        <v>0.9997166666666667</v>
      </c>
      <c r="K75" s="8">
        <v>18000</v>
      </c>
      <c r="L75" s="11">
        <v>17994.9</v>
      </c>
      <c r="M75" s="12">
        <f t="shared" si="2"/>
        <v>0.9997166666666667</v>
      </c>
      <c r="N75" s="9">
        <v>0</v>
      </c>
      <c r="O75" s="13">
        <v>0</v>
      </c>
      <c r="P75" s="14">
        <v>0</v>
      </c>
    </row>
    <row r="76" spans="1:16" ht="15" customHeight="1">
      <c r="A76" s="46"/>
      <c r="B76" s="46"/>
      <c r="C76" s="3"/>
      <c r="D76" s="3">
        <v>4300</v>
      </c>
      <c r="E76" s="47" t="s">
        <v>14</v>
      </c>
      <c r="F76" s="47"/>
      <c r="G76" s="48">
        <v>4000</v>
      </c>
      <c r="H76" s="48"/>
      <c r="I76" s="10">
        <f aca="true" t="shared" si="3" ref="I76:I135">SUM(L76,O76)</f>
        <v>551.3</v>
      </c>
      <c r="J76" s="12">
        <f aca="true" t="shared" si="4" ref="J76:J135">SUM(I76/G76)</f>
        <v>0.13782499999999998</v>
      </c>
      <c r="K76" s="8">
        <v>4000</v>
      </c>
      <c r="L76" s="11">
        <v>551.3</v>
      </c>
      <c r="M76" s="12">
        <f aca="true" t="shared" si="5" ref="M76:M135">SUM(L76/K76)</f>
        <v>0.13782499999999998</v>
      </c>
      <c r="N76" s="9">
        <v>0</v>
      </c>
      <c r="O76" s="13">
        <v>0</v>
      </c>
      <c r="P76" s="14">
        <v>0</v>
      </c>
    </row>
    <row r="77" spans="1:16" ht="15" customHeight="1">
      <c r="A77" s="49">
        <v>750</v>
      </c>
      <c r="B77" s="49"/>
      <c r="C77" s="19"/>
      <c r="D77" s="19"/>
      <c r="E77" s="42" t="s">
        <v>46</v>
      </c>
      <c r="F77" s="42"/>
      <c r="G77" s="43">
        <v>5522631</v>
      </c>
      <c r="H77" s="43"/>
      <c r="I77" s="20">
        <f t="shared" si="3"/>
        <v>5285217.78</v>
      </c>
      <c r="J77" s="21">
        <f t="shared" si="4"/>
        <v>0.9570108486335589</v>
      </c>
      <c r="K77" s="22">
        <v>5522631</v>
      </c>
      <c r="L77" s="20">
        <f>SUM(L78,L82,L89,L114,L123)</f>
        <v>5285217.78</v>
      </c>
      <c r="M77" s="21">
        <f t="shared" si="5"/>
        <v>0.9570108486335589</v>
      </c>
      <c r="N77" s="23">
        <v>0</v>
      </c>
      <c r="O77" s="24">
        <f>SUM(O78,O82,O89,O114,O123)</f>
        <v>0</v>
      </c>
      <c r="P77" s="25">
        <v>0</v>
      </c>
    </row>
    <row r="78" spans="1:16" ht="15" customHeight="1">
      <c r="A78" s="38"/>
      <c r="B78" s="38"/>
      <c r="C78" s="27">
        <v>75011</v>
      </c>
      <c r="D78" s="27"/>
      <c r="E78" s="44" t="s">
        <v>47</v>
      </c>
      <c r="F78" s="44"/>
      <c r="G78" s="45">
        <v>113649</v>
      </c>
      <c r="H78" s="45"/>
      <c r="I78" s="28">
        <f t="shared" si="3"/>
        <v>113649</v>
      </c>
      <c r="J78" s="29">
        <f t="shared" si="4"/>
        <v>1</v>
      </c>
      <c r="K78" s="30">
        <v>113649</v>
      </c>
      <c r="L78" s="28">
        <f>SUM(L79:L81)</f>
        <v>113649</v>
      </c>
      <c r="M78" s="29">
        <f t="shared" si="5"/>
        <v>1</v>
      </c>
      <c r="N78" s="31">
        <v>0</v>
      </c>
      <c r="O78" s="32">
        <f>SUM(O79:O81)</f>
        <v>0</v>
      </c>
      <c r="P78" s="33">
        <v>0</v>
      </c>
    </row>
    <row r="79" spans="1:16" ht="15" customHeight="1">
      <c r="A79" s="46"/>
      <c r="B79" s="46"/>
      <c r="C79" s="3"/>
      <c r="D79" s="3">
        <v>4010</v>
      </c>
      <c r="E79" s="47" t="s">
        <v>48</v>
      </c>
      <c r="F79" s="47"/>
      <c r="G79" s="48">
        <v>94490</v>
      </c>
      <c r="H79" s="48"/>
      <c r="I79" s="10">
        <f t="shared" si="3"/>
        <v>94490</v>
      </c>
      <c r="J79" s="12">
        <f t="shared" si="4"/>
        <v>1</v>
      </c>
      <c r="K79" s="8">
        <v>94490</v>
      </c>
      <c r="L79" s="11">
        <v>94490</v>
      </c>
      <c r="M79" s="12">
        <f t="shared" si="5"/>
        <v>1</v>
      </c>
      <c r="N79" s="9">
        <v>0</v>
      </c>
      <c r="O79" s="13">
        <v>0</v>
      </c>
      <c r="P79" s="14">
        <v>0</v>
      </c>
    </row>
    <row r="80" spans="1:16" ht="15" customHeight="1">
      <c r="A80" s="46"/>
      <c r="B80" s="46"/>
      <c r="C80" s="3"/>
      <c r="D80" s="3">
        <v>4040</v>
      </c>
      <c r="E80" s="47" t="s">
        <v>49</v>
      </c>
      <c r="F80" s="47"/>
      <c r="G80" s="48">
        <v>7814</v>
      </c>
      <c r="H80" s="48"/>
      <c r="I80" s="10">
        <f t="shared" si="3"/>
        <v>7814</v>
      </c>
      <c r="J80" s="12">
        <f t="shared" si="4"/>
        <v>1</v>
      </c>
      <c r="K80" s="8">
        <v>7814</v>
      </c>
      <c r="L80" s="11">
        <v>7814</v>
      </c>
      <c r="M80" s="12">
        <f t="shared" si="5"/>
        <v>1</v>
      </c>
      <c r="N80" s="9">
        <v>0</v>
      </c>
      <c r="O80" s="13">
        <v>0</v>
      </c>
      <c r="P80" s="14">
        <v>0</v>
      </c>
    </row>
    <row r="81" spans="1:16" ht="15" customHeight="1">
      <c r="A81" s="46"/>
      <c r="B81" s="46"/>
      <c r="C81" s="3"/>
      <c r="D81" s="3">
        <v>4110</v>
      </c>
      <c r="E81" s="47" t="s">
        <v>21</v>
      </c>
      <c r="F81" s="47"/>
      <c r="G81" s="48">
        <v>11345</v>
      </c>
      <c r="H81" s="48"/>
      <c r="I81" s="10">
        <f t="shared" si="3"/>
        <v>11345</v>
      </c>
      <c r="J81" s="12">
        <f t="shared" si="4"/>
        <v>1</v>
      </c>
      <c r="K81" s="8">
        <v>11345</v>
      </c>
      <c r="L81" s="11">
        <v>11345</v>
      </c>
      <c r="M81" s="12">
        <f t="shared" si="5"/>
        <v>1</v>
      </c>
      <c r="N81" s="9">
        <v>0</v>
      </c>
      <c r="O81" s="13">
        <v>0</v>
      </c>
      <c r="P81" s="14">
        <v>0</v>
      </c>
    </row>
    <row r="82" spans="1:16" ht="21.75" customHeight="1">
      <c r="A82" s="38"/>
      <c r="B82" s="38"/>
      <c r="C82" s="27">
        <v>75022</v>
      </c>
      <c r="D82" s="27"/>
      <c r="E82" s="44" t="s">
        <v>50</v>
      </c>
      <c r="F82" s="44"/>
      <c r="G82" s="45">
        <v>303700</v>
      </c>
      <c r="H82" s="45"/>
      <c r="I82" s="28">
        <f t="shared" si="3"/>
        <v>278195.06</v>
      </c>
      <c r="J82" s="29">
        <f t="shared" si="4"/>
        <v>0.9160192953572605</v>
      </c>
      <c r="K82" s="30">
        <v>303700</v>
      </c>
      <c r="L82" s="28">
        <f>SUM(L83:L88)</f>
        <v>278195.06</v>
      </c>
      <c r="M82" s="29">
        <f t="shared" si="5"/>
        <v>0.9160192953572605</v>
      </c>
      <c r="N82" s="31">
        <v>0</v>
      </c>
      <c r="O82" s="32">
        <f>SUM(O83:O88)</f>
        <v>0</v>
      </c>
      <c r="P82" s="33">
        <v>0</v>
      </c>
    </row>
    <row r="83" spans="1:16" ht="15" customHeight="1">
      <c r="A83" s="46"/>
      <c r="B83" s="46"/>
      <c r="C83" s="3"/>
      <c r="D83" s="3">
        <v>3030</v>
      </c>
      <c r="E83" s="47" t="s">
        <v>51</v>
      </c>
      <c r="F83" s="47"/>
      <c r="G83" s="48">
        <v>292000</v>
      </c>
      <c r="H83" s="48"/>
      <c r="I83" s="10">
        <f t="shared" si="3"/>
        <v>269085.6</v>
      </c>
      <c r="J83" s="12">
        <f t="shared" si="4"/>
        <v>0.9215260273972602</v>
      </c>
      <c r="K83" s="8">
        <v>292000</v>
      </c>
      <c r="L83" s="11">
        <v>269085.6</v>
      </c>
      <c r="M83" s="12">
        <f t="shared" si="5"/>
        <v>0.9215260273972602</v>
      </c>
      <c r="N83" s="9">
        <v>0</v>
      </c>
      <c r="O83" s="13">
        <v>0</v>
      </c>
      <c r="P83" s="14">
        <v>0</v>
      </c>
    </row>
    <row r="84" spans="1:16" ht="15" customHeight="1">
      <c r="A84" s="46"/>
      <c r="B84" s="46"/>
      <c r="C84" s="3"/>
      <c r="D84" s="3">
        <v>4210</v>
      </c>
      <c r="E84" s="47" t="s">
        <v>13</v>
      </c>
      <c r="F84" s="47"/>
      <c r="G84" s="48">
        <v>5500</v>
      </c>
      <c r="H84" s="48"/>
      <c r="I84" s="10">
        <f t="shared" si="3"/>
        <v>4872.95</v>
      </c>
      <c r="J84" s="12">
        <f t="shared" si="4"/>
        <v>0.885990909090909</v>
      </c>
      <c r="K84" s="8">
        <v>5500</v>
      </c>
      <c r="L84" s="11">
        <v>4872.95</v>
      </c>
      <c r="M84" s="12">
        <f t="shared" si="5"/>
        <v>0.885990909090909</v>
      </c>
      <c r="N84" s="9">
        <v>0</v>
      </c>
      <c r="O84" s="13">
        <v>0</v>
      </c>
      <c r="P84" s="14">
        <v>0</v>
      </c>
    </row>
    <row r="85" spans="1:16" ht="15" customHeight="1">
      <c r="A85" s="46"/>
      <c r="B85" s="46"/>
      <c r="C85" s="3"/>
      <c r="D85" s="3">
        <v>4300</v>
      </c>
      <c r="E85" s="47" t="s">
        <v>14</v>
      </c>
      <c r="F85" s="47"/>
      <c r="G85" s="48">
        <v>2500</v>
      </c>
      <c r="H85" s="48"/>
      <c r="I85" s="10">
        <f t="shared" si="3"/>
        <v>1852.78</v>
      </c>
      <c r="J85" s="12">
        <f t="shared" si="4"/>
        <v>0.741112</v>
      </c>
      <c r="K85" s="8">
        <v>2500</v>
      </c>
      <c r="L85" s="11">
        <v>1852.78</v>
      </c>
      <c r="M85" s="12">
        <f t="shared" si="5"/>
        <v>0.741112</v>
      </c>
      <c r="N85" s="9">
        <v>0</v>
      </c>
      <c r="O85" s="13">
        <v>0</v>
      </c>
      <c r="P85" s="14">
        <v>0</v>
      </c>
    </row>
    <row r="86" spans="1:16" ht="37.5" customHeight="1">
      <c r="A86" s="46"/>
      <c r="B86" s="46"/>
      <c r="C86" s="3"/>
      <c r="D86" s="3">
        <v>4360</v>
      </c>
      <c r="E86" s="47" t="s">
        <v>39</v>
      </c>
      <c r="F86" s="47"/>
      <c r="G86" s="48">
        <v>3000</v>
      </c>
      <c r="H86" s="48"/>
      <c r="I86" s="10">
        <f t="shared" si="3"/>
        <v>2323.73</v>
      </c>
      <c r="J86" s="12">
        <f t="shared" si="4"/>
        <v>0.7745766666666667</v>
      </c>
      <c r="K86" s="8">
        <v>3000</v>
      </c>
      <c r="L86" s="11">
        <v>2323.73</v>
      </c>
      <c r="M86" s="12">
        <f t="shared" si="5"/>
        <v>0.7745766666666667</v>
      </c>
      <c r="N86" s="9">
        <v>0</v>
      </c>
      <c r="O86" s="13">
        <v>0</v>
      </c>
      <c r="P86" s="14">
        <v>0</v>
      </c>
    </row>
    <row r="87" spans="1:16" ht="15" customHeight="1">
      <c r="A87" s="46"/>
      <c r="B87" s="46"/>
      <c r="C87" s="3"/>
      <c r="D87" s="3">
        <v>4410</v>
      </c>
      <c r="E87" s="47" t="s">
        <v>52</v>
      </c>
      <c r="F87" s="47"/>
      <c r="G87" s="48">
        <v>500</v>
      </c>
      <c r="H87" s="48"/>
      <c r="I87" s="10">
        <f t="shared" si="3"/>
        <v>60</v>
      </c>
      <c r="J87" s="12">
        <f t="shared" si="4"/>
        <v>0.12</v>
      </c>
      <c r="K87" s="8">
        <v>500</v>
      </c>
      <c r="L87" s="11">
        <v>60</v>
      </c>
      <c r="M87" s="12">
        <f t="shared" si="5"/>
        <v>0.12</v>
      </c>
      <c r="N87" s="9">
        <v>0</v>
      </c>
      <c r="O87" s="13">
        <v>0</v>
      </c>
      <c r="P87" s="14">
        <v>0</v>
      </c>
    </row>
    <row r="88" spans="1:16" ht="15" customHeight="1">
      <c r="A88" s="46"/>
      <c r="B88" s="46"/>
      <c r="C88" s="3"/>
      <c r="D88" s="3">
        <v>4420</v>
      </c>
      <c r="E88" s="47" t="s">
        <v>53</v>
      </c>
      <c r="F88" s="47"/>
      <c r="G88" s="48">
        <v>200</v>
      </c>
      <c r="H88" s="48"/>
      <c r="I88" s="10">
        <f t="shared" si="3"/>
        <v>0</v>
      </c>
      <c r="J88" s="12">
        <f t="shared" si="4"/>
        <v>0</v>
      </c>
      <c r="K88" s="8">
        <v>200</v>
      </c>
      <c r="L88" s="11">
        <v>0</v>
      </c>
      <c r="M88" s="12">
        <f t="shared" si="5"/>
        <v>0</v>
      </c>
      <c r="N88" s="9">
        <v>0</v>
      </c>
      <c r="O88" s="13">
        <v>0</v>
      </c>
      <c r="P88" s="14">
        <v>0</v>
      </c>
    </row>
    <row r="89" spans="1:16" ht="24.75" customHeight="1">
      <c r="A89" s="38"/>
      <c r="B89" s="38"/>
      <c r="C89" s="27">
        <v>75023</v>
      </c>
      <c r="D89" s="27"/>
      <c r="E89" s="44" t="s">
        <v>54</v>
      </c>
      <c r="F89" s="44"/>
      <c r="G89" s="45">
        <v>4939082</v>
      </c>
      <c r="H89" s="45"/>
      <c r="I89" s="28">
        <f t="shared" si="3"/>
        <v>4735244.91</v>
      </c>
      <c r="J89" s="29">
        <f t="shared" si="4"/>
        <v>0.9587297619274189</v>
      </c>
      <c r="K89" s="30">
        <v>4939082</v>
      </c>
      <c r="L89" s="28">
        <f>SUM(L90:L113)</f>
        <v>4735244.91</v>
      </c>
      <c r="M89" s="29">
        <f t="shared" si="5"/>
        <v>0.9587297619274189</v>
      </c>
      <c r="N89" s="31">
        <v>0</v>
      </c>
      <c r="O89" s="32">
        <f>SUM(O90:O113)</f>
        <v>0</v>
      </c>
      <c r="P89" s="33">
        <v>0</v>
      </c>
    </row>
    <row r="90" spans="1:16" ht="24.75" customHeight="1">
      <c r="A90" s="46"/>
      <c r="B90" s="46"/>
      <c r="C90" s="3"/>
      <c r="D90" s="3">
        <v>3020</v>
      </c>
      <c r="E90" s="47" t="s">
        <v>19</v>
      </c>
      <c r="F90" s="47"/>
      <c r="G90" s="48">
        <v>5744</v>
      </c>
      <c r="H90" s="48"/>
      <c r="I90" s="10">
        <f t="shared" si="3"/>
        <v>5544</v>
      </c>
      <c r="J90" s="12">
        <f t="shared" si="4"/>
        <v>0.9651810584958217</v>
      </c>
      <c r="K90" s="8">
        <v>5744</v>
      </c>
      <c r="L90" s="11">
        <v>5544</v>
      </c>
      <c r="M90" s="12">
        <f t="shared" si="5"/>
        <v>0.9651810584958217</v>
      </c>
      <c r="N90" s="9">
        <v>0</v>
      </c>
      <c r="O90" s="13">
        <v>0</v>
      </c>
      <c r="P90" s="14">
        <v>0</v>
      </c>
    </row>
    <row r="91" spans="1:16" ht="15" customHeight="1">
      <c r="A91" s="46"/>
      <c r="B91" s="46"/>
      <c r="C91" s="3"/>
      <c r="D91" s="3">
        <v>4010</v>
      </c>
      <c r="E91" s="47" t="s">
        <v>48</v>
      </c>
      <c r="F91" s="47"/>
      <c r="G91" s="48">
        <v>2992301</v>
      </c>
      <c r="H91" s="48"/>
      <c r="I91" s="10">
        <f t="shared" si="3"/>
        <v>2934684.83</v>
      </c>
      <c r="J91" s="12">
        <f t="shared" si="4"/>
        <v>0.9807451957540368</v>
      </c>
      <c r="K91" s="8">
        <v>2992301</v>
      </c>
      <c r="L91" s="11">
        <v>2934684.83</v>
      </c>
      <c r="M91" s="12">
        <f t="shared" si="5"/>
        <v>0.9807451957540368</v>
      </c>
      <c r="N91" s="9">
        <v>0</v>
      </c>
      <c r="O91" s="13">
        <v>0</v>
      </c>
      <c r="P91" s="14">
        <v>0</v>
      </c>
    </row>
    <row r="92" spans="1:16" ht="15" customHeight="1">
      <c r="A92" s="46"/>
      <c r="B92" s="46"/>
      <c r="C92" s="3"/>
      <c r="D92" s="3">
        <v>4040</v>
      </c>
      <c r="E92" s="47" t="s">
        <v>49</v>
      </c>
      <c r="F92" s="47"/>
      <c r="G92" s="48">
        <v>225114</v>
      </c>
      <c r="H92" s="48"/>
      <c r="I92" s="10">
        <f t="shared" si="3"/>
        <v>225113.01</v>
      </c>
      <c r="J92" s="12">
        <f t="shared" si="4"/>
        <v>0.9999956022282044</v>
      </c>
      <c r="K92" s="8">
        <v>225114</v>
      </c>
      <c r="L92" s="11">
        <v>225113.01</v>
      </c>
      <c r="M92" s="12">
        <f t="shared" si="5"/>
        <v>0.9999956022282044</v>
      </c>
      <c r="N92" s="9">
        <v>0</v>
      </c>
      <c r="O92" s="13">
        <v>0</v>
      </c>
      <c r="P92" s="14">
        <v>0</v>
      </c>
    </row>
    <row r="93" spans="1:16" ht="15" customHeight="1">
      <c r="A93" s="46"/>
      <c r="B93" s="46"/>
      <c r="C93" s="3"/>
      <c r="D93" s="3">
        <v>4100</v>
      </c>
      <c r="E93" s="47" t="s">
        <v>55</v>
      </c>
      <c r="F93" s="47"/>
      <c r="G93" s="48">
        <v>58000</v>
      </c>
      <c r="H93" s="48"/>
      <c r="I93" s="10">
        <f t="shared" si="3"/>
        <v>55311.19</v>
      </c>
      <c r="J93" s="12">
        <f t="shared" si="4"/>
        <v>0.9536412068965517</v>
      </c>
      <c r="K93" s="8">
        <v>58000</v>
      </c>
      <c r="L93" s="11">
        <v>55311.19</v>
      </c>
      <c r="M93" s="12">
        <f t="shared" si="5"/>
        <v>0.9536412068965517</v>
      </c>
      <c r="N93" s="9">
        <v>0</v>
      </c>
      <c r="O93" s="13">
        <v>0</v>
      </c>
      <c r="P93" s="14">
        <v>0</v>
      </c>
    </row>
    <row r="94" spans="1:16" ht="15" customHeight="1">
      <c r="A94" s="46"/>
      <c r="B94" s="46"/>
      <c r="C94" s="3"/>
      <c r="D94" s="3">
        <v>4110</v>
      </c>
      <c r="E94" s="47" t="s">
        <v>21</v>
      </c>
      <c r="F94" s="47"/>
      <c r="G94" s="48">
        <v>530254</v>
      </c>
      <c r="H94" s="48"/>
      <c r="I94" s="10">
        <f t="shared" si="3"/>
        <v>515842.72</v>
      </c>
      <c r="J94" s="12">
        <f t="shared" si="4"/>
        <v>0.9728219306219283</v>
      </c>
      <c r="K94" s="8">
        <v>530254</v>
      </c>
      <c r="L94" s="11">
        <v>515842.72</v>
      </c>
      <c r="M94" s="12">
        <f t="shared" si="5"/>
        <v>0.9728219306219283</v>
      </c>
      <c r="N94" s="9">
        <v>0</v>
      </c>
      <c r="O94" s="13">
        <v>0</v>
      </c>
      <c r="P94" s="14">
        <v>0</v>
      </c>
    </row>
    <row r="95" spans="1:16" ht="15" customHeight="1">
      <c r="A95" s="46"/>
      <c r="B95" s="46"/>
      <c r="C95" s="3"/>
      <c r="D95" s="3">
        <v>4120</v>
      </c>
      <c r="E95" s="47" t="s">
        <v>22</v>
      </c>
      <c r="F95" s="47"/>
      <c r="G95" s="48">
        <v>56700</v>
      </c>
      <c r="H95" s="48"/>
      <c r="I95" s="10">
        <f t="shared" si="3"/>
        <v>48905.72</v>
      </c>
      <c r="J95" s="12">
        <f t="shared" si="4"/>
        <v>0.8625347442680776</v>
      </c>
      <c r="K95" s="8">
        <v>56700</v>
      </c>
      <c r="L95" s="11">
        <v>48905.72</v>
      </c>
      <c r="M95" s="12">
        <f t="shared" si="5"/>
        <v>0.8625347442680776</v>
      </c>
      <c r="N95" s="9">
        <v>0</v>
      </c>
      <c r="O95" s="13">
        <v>0</v>
      </c>
      <c r="P95" s="14">
        <v>0</v>
      </c>
    </row>
    <row r="96" spans="1:16" ht="24.75" customHeight="1">
      <c r="A96" s="46"/>
      <c r="B96" s="46"/>
      <c r="C96" s="3"/>
      <c r="D96" s="3">
        <v>4140</v>
      </c>
      <c r="E96" s="47" t="s">
        <v>56</v>
      </c>
      <c r="F96" s="47"/>
      <c r="G96" s="48">
        <v>6372</v>
      </c>
      <c r="H96" s="48"/>
      <c r="I96" s="10">
        <f t="shared" si="3"/>
        <v>4677.47</v>
      </c>
      <c r="J96" s="12">
        <f t="shared" si="4"/>
        <v>0.7340662272441933</v>
      </c>
      <c r="K96" s="8">
        <v>6372</v>
      </c>
      <c r="L96" s="11">
        <v>4677.47</v>
      </c>
      <c r="M96" s="12">
        <f t="shared" si="5"/>
        <v>0.7340662272441933</v>
      </c>
      <c r="N96" s="9">
        <v>0</v>
      </c>
      <c r="O96" s="13">
        <v>0</v>
      </c>
      <c r="P96" s="14">
        <v>0</v>
      </c>
    </row>
    <row r="97" spans="1:16" ht="15" customHeight="1">
      <c r="A97" s="46"/>
      <c r="B97" s="46"/>
      <c r="C97" s="3"/>
      <c r="D97" s="3">
        <v>4170</v>
      </c>
      <c r="E97" s="47" t="s">
        <v>23</v>
      </c>
      <c r="F97" s="47"/>
      <c r="G97" s="48">
        <v>47300</v>
      </c>
      <c r="H97" s="48"/>
      <c r="I97" s="10">
        <f t="shared" si="3"/>
        <v>46127.06</v>
      </c>
      <c r="J97" s="12">
        <f t="shared" si="4"/>
        <v>0.9752021141649048</v>
      </c>
      <c r="K97" s="8">
        <v>47300</v>
      </c>
      <c r="L97" s="11">
        <v>46127.06</v>
      </c>
      <c r="M97" s="12">
        <f t="shared" si="5"/>
        <v>0.9752021141649048</v>
      </c>
      <c r="N97" s="9">
        <v>0</v>
      </c>
      <c r="O97" s="13">
        <v>0</v>
      </c>
      <c r="P97" s="14">
        <v>0</v>
      </c>
    </row>
    <row r="98" spans="1:16" ht="15" customHeight="1">
      <c r="A98" s="46"/>
      <c r="B98" s="46"/>
      <c r="C98" s="3"/>
      <c r="D98" s="3">
        <v>4210</v>
      </c>
      <c r="E98" s="47" t="s">
        <v>13</v>
      </c>
      <c r="F98" s="47"/>
      <c r="G98" s="48">
        <v>160500</v>
      </c>
      <c r="H98" s="48"/>
      <c r="I98" s="10">
        <f t="shared" si="3"/>
        <v>133712.05</v>
      </c>
      <c r="J98" s="12">
        <f t="shared" si="4"/>
        <v>0.8330968847352024</v>
      </c>
      <c r="K98" s="8">
        <v>160500</v>
      </c>
      <c r="L98" s="11">
        <v>133712.05</v>
      </c>
      <c r="M98" s="12">
        <f t="shared" si="5"/>
        <v>0.8330968847352024</v>
      </c>
      <c r="N98" s="9">
        <v>0</v>
      </c>
      <c r="O98" s="13">
        <v>0</v>
      </c>
      <c r="P98" s="14">
        <v>0</v>
      </c>
    </row>
    <row r="99" spans="1:16" ht="15" customHeight="1">
      <c r="A99" s="46"/>
      <c r="B99" s="46"/>
      <c r="C99" s="3"/>
      <c r="D99" s="3">
        <v>4260</v>
      </c>
      <c r="E99" s="47" t="s">
        <v>37</v>
      </c>
      <c r="F99" s="47"/>
      <c r="G99" s="48">
        <v>200300</v>
      </c>
      <c r="H99" s="48"/>
      <c r="I99" s="10">
        <f t="shared" si="3"/>
        <v>148829.5</v>
      </c>
      <c r="J99" s="12">
        <f t="shared" si="4"/>
        <v>0.7430329505741388</v>
      </c>
      <c r="K99" s="8">
        <v>200300</v>
      </c>
      <c r="L99" s="11">
        <v>148829.5</v>
      </c>
      <c r="M99" s="12">
        <f t="shared" si="5"/>
        <v>0.7430329505741388</v>
      </c>
      <c r="N99" s="9">
        <v>0</v>
      </c>
      <c r="O99" s="13">
        <v>0</v>
      </c>
      <c r="P99" s="14">
        <v>0</v>
      </c>
    </row>
    <row r="100" spans="1:16" ht="15" customHeight="1">
      <c r="A100" s="46"/>
      <c r="B100" s="46"/>
      <c r="C100" s="3"/>
      <c r="D100" s="3">
        <v>4270</v>
      </c>
      <c r="E100" s="47" t="s">
        <v>24</v>
      </c>
      <c r="F100" s="47"/>
      <c r="G100" s="48">
        <v>2400</v>
      </c>
      <c r="H100" s="48"/>
      <c r="I100" s="10">
        <f t="shared" si="3"/>
        <v>1623.48</v>
      </c>
      <c r="J100" s="12">
        <f t="shared" si="4"/>
        <v>0.67645</v>
      </c>
      <c r="K100" s="8">
        <v>2400</v>
      </c>
      <c r="L100" s="11">
        <v>1623.48</v>
      </c>
      <c r="M100" s="12">
        <f t="shared" si="5"/>
        <v>0.67645</v>
      </c>
      <c r="N100" s="9">
        <v>0</v>
      </c>
      <c r="O100" s="13">
        <v>0</v>
      </c>
      <c r="P100" s="14">
        <v>0</v>
      </c>
    </row>
    <row r="101" spans="1:16" ht="15" customHeight="1">
      <c r="A101" s="46"/>
      <c r="B101" s="46"/>
      <c r="C101" s="3"/>
      <c r="D101" s="3">
        <v>4280</v>
      </c>
      <c r="E101" s="47" t="s">
        <v>57</v>
      </c>
      <c r="F101" s="47"/>
      <c r="G101" s="48">
        <v>3800</v>
      </c>
      <c r="H101" s="48"/>
      <c r="I101" s="10">
        <f t="shared" si="3"/>
        <v>3643.4</v>
      </c>
      <c r="J101" s="12">
        <f t="shared" si="4"/>
        <v>0.9587894736842105</v>
      </c>
      <c r="K101" s="8">
        <v>3800</v>
      </c>
      <c r="L101" s="11">
        <v>3643.4</v>
      </c>
      <c r="M101" s="12">
        <f t="shared" si="5"/>
        <v>0.9587894736842105</v>
      </c>
      <c r="N101" s="9">
        <v>0</v>
      </c>
      <c r="O101" s="13">
        <v>0</v>
      </c>
      <c r="P101" s="14">
        <v>0</v>
      </c>
    </row>
    <row r="102" spans="1:16" ht="15" customHeight="1">
      <c r="A102" s="46"/>
      <c r="B102" s="46"/>
      <c r="C102" s="3"/>
      <c r="D102" s="3">
        <v>4300</v>
      </c>
      <c r="E102" s="47" t="s">
        <v>14</v>
      </c>
      <c r="F102" s="47"/>
      <c r="G102" s="48">
        <v>374955</v>
      </c>
      <c r="H102" s="48"/>
      <c r="I102" s="10">
        <f t="shared" si="3"/>
        <v>348138.21</v>
      </c>
      <c r="J102" s="12">
        <f t="shared" si="4"/>
        <v>0.9284799775973117</v>
      </c>
      <c r="K102" s="8">
        <v>374955</v>
      </c>
      <c r="L102" s="11">
        <v>348138.21</v>
      </c>
      <c r="M102" s="12">
        <f t="shared" si="5"/>
        <v>0.9284799775973117</v>
      </c>
      <c r="N102" s="9">
        <v>0</v>
      </c>
      <c r="O102" s="13">
        <v>0</v>
      </c>
      <c r="P102" s="14">
        <v>0</v>
      </c>
    </row>
    <row r="103" spans="1:16" ht="15" customHeight="1">
      <c r="A103" s="46"/>
      <c r="B103" s="46"/>
      <c r="C103" s="3"/>
      <c r="D103" s="3">
        <v>4350</v>
      </c>
      <c r="E103" s="47" t="s">
        <v>38</v>
      </c>
      <c r="F103" s="47"/>
      <c r="G103" s="48">
        <v>3500</v>
      </c>
      <c r="H103" s="48"/>
      <c r="I103" s="10">
        <f t="shared" si="3"/>
        <v>2150.76</v>
      </c>
      <c r="J103" s="12">
        <f t="shared" si="4"/>
        <v>0.6145028571428572</v>
      </c>
      <c r="K103" s="8">
        <v>3500</v>
      </c>
      <c r="L103" s="11">
        <v>2150.76</v>
      </c>
      <c r="M103" s="12">
        <f t="shared" si="5"/>
        <v>0.6145028571428572</v>
      </c>
      <c r="N103" s="9">
        <v>0</v>
      </c>
      <c r="O103" s="13">
        <v>0</v>
      </c>
      <c r="P103" s="14">
        <v>0</v>
      </c>
    </row>
    <row r="104" spans="1:16" ht="33.75" customHeight="1">
      <c r="A104" s="46"/>
      <c r="B104" s="46"/>
      <c r="C104" s="3"/>
      <c r="D104" s="3">
        <v>4360</v>
      </c>
      <c r="E104" s="47" t="s">
        <v>39</v>
      </c>
      <c r="F104" s="47"/>
      <c r="G104" s="48">
        <v>16500</v>
      </c>
      <c r="H104" s="48"/>
      <c r="I104" s="10">
        <f t="shared" si="3"/>
        <v>13559.66</v>
      </c>
      <c r="J104" s="12">
        <f t="shared" si="4"/>
        <v>0.8217975757575757</v>
      </c>
      <c r="K104" s="8">
        <v>16500</v>
      </c>
      <c r="L104" s="11">
        <v>13559.66</v>
      </c>
      <c r="M104" s="12">
        <f t="shared" si="5"/>
        <v>0.8217975757575757</v>
      </c>
      <c r="N104" s="9">
        <v>0</v>
      </c>
      <c r="O104" s="13">
        <v>0</v>
      </c>
      <c r="P104" s="14">
        <v>0</v>
      </c>
    </row>
    <row r="105" spans="1:16" ht="35.25" customHeight="1">
      <c r="A105" s="46"/>
      <c r="B105" s="46"/>
      <c r="C105" s="3"/>
      <c r="D105" s="3">
        <v>4370</v>
      </c>
      <c r="E105" s="47" t="s">
        <v>40</v>
      </c>
      <c r="F105" s="47"/>
      <c r="G105" s="48">
        <v>26000</v>
      </c>
      <c r="H105" s="48"/>
      <c r="I105" s="10">
        <f t="shared" si="3"/>
        <v>24357.56</v>
      </c>
      <c r="J105" s="12">
        <f t="shared" si="4"/>
        <v>0.9368292307692309</v>
      </c>
      <c r="K105" s="8">
        <v>26000</v>
      </c>
      <c r="L105" s="11">
        <v>24357.56</v>
      </c>
      <c r="M105" s="12">
        <f t="shared" si="5"/>
        <v>0.9368292307692309</v>
      </c>
      <c r="N105" s="9">
        <v>0</v>
      </c>
      <c r="O105" s="13">
        <v>0</v>
      </c>
      <c r="P105" s="14">
        <v>0</v>
      </c>
    </row>
    <row r="106" spans="1:16" ht="15" customHeight="1">
      <c r="A106" s="46"/>
      <c r="B106" s="46"/>
      <c r="C106" s="3"/>
      <c r="D106" s="3">
        <v>4410</v>
      </c>
      <c r="E106" s="47" t="s">
        <v>52</v>
      </c>
      <c r="F106" s="47"/>
      <c r="G106" s="48">
        <v>22000</v>
      </c>
      <c r="H106" s="48"/>
      <c r="I106" s="10">
        <f t="shared" si="3"/>
        <v>18596.83</v>
      </c>
      <c r="J106" s="12">
        <f t="shared" si="4"/>
        <v>0.8453104545454546</v>
      </c>
      <c r="K106" s="8">
        <v>22000</v>
      </c>
      <c r="L106" s="11">
        <v>18596.83</v>
      </c>
      <c r="M106" s="12">
        <f t="shared" si="5"/>
        <v>0.8453104545454546</v>
      </c>
      <c r="N106" s="9">
        <v>0</v>
      </c>
      <c r="O106" s="13">
        <v>0</v>
      </c>
      <c r="P106" s="14">
        <v>0</v>
      </c>
    </row>
    <row r="107" spans="1:16" ht="15" customHeight="1">
      <c r="A107" s="46"/>
      <c r="B107" s="46"/>
      <c r="C107" s="3"/>
      <c r="D107" s="3">
        <v>4420</v>
      </c>
      <c r="E107" s="47" t="s">
        <v>53</v>
      </c>
      <c r="F107" s="47"/>
      <c r="G107" s="48">
        <v>2500</v>
      </c>
      <c r="H107" s="48"/>
      <c r="I107" s="10">
        <f t="shared" si="3"/>
        <v>2465.48</v>
      </c>
      <c r="J107" s="12">
        <f t="shared" si="4"/>
        <v>0.986192</v>
      </c>
      <c r="K107" s="8">
        <v>2500</v>
      </c>
      <c r="L107" s="11">
        <v>2465.48</v>
      </c>
      <c r="M107" s="12">
        <f t="shared" si="5"/>
        <v>0.986192</v>
      </c>
      <c r="N107" s="9">
        <v>0</v>
      </c>
      <c r="O107" s="13">
        <v>0</v>
      </c>
      <c r="P107" s="14">
        <v>0</v>
      </c>
    </row>
    <row r="108" spans="1:16" ht="15" customHeight="1">
      <c r="A108" s="46"/>
      <c r="B108" s="46"/>
      <c r="C108" s="3"/>
      <c r="D108" s="3">
        <v>4430</v>
      </c>
      <c r="E108" s="47" t="s">
        <v>15</v>
      </c>
      <c r="F108" s="47"/>
      <c r="G108" s="48">
        <v>101300</v>
      </c>
      <c r="H108" s="48"/>
      <c r="I108" s="10">
        <f t="shared" si="3"/>
        <v>99501.88</v>
      </c>
      <c r="J108" s="12">
        <f t="shared" si="4"/>
        <v>0.982249555774926</v>
      </c>
      <c r="K108" s="8">
        <v>101300</v>
      </c>
      <c r="L108" s="11">
        <v>99501.88</v>
      </c>
      <c r="M108" s="12">
        <f t="shared" si="5"/>
        <v>0.982249555774926</v>
      </c>
      <c r="N108" s="9">
        <v>0</v>
      </c>
      <c r="O108" s="13">
        <v>0</v>
      </c>
      <c r="P108" s="14">
        <v>0</v>
      </c>
    </row>
    <row r="109" spans="1:16" ht="19.5" customHeight="1">
      <c r="A109" s="46"/>
      <c r="B109" s="46"/>
      <c r="C109" s="3"/>
      <c r="D109" s="3">
        <v>4440</v>
      </c>
      <c r="E109" s="47" t="s">
        <v>58</v>
      </c>
      <c r="F109" s="47"/>
      <c r="G109" s="48">
        <v>78122</v>
      </c>
      <c r="H109" s="48"/>
      <c r="I109" s="10">
        <f t="shared" si="3"/>
        <v>78122</v>
      </c>
      <c r="J109" s="12">
        <f t="shared" si="4"/>
        <v>1</v>
      </c>
      <c r="K109" s="8">
        <v>78122</v>
      </c>
      <c r="L109" s="11">
        <v>78122</v>
      </c>
      <c r="M109" s="12">
        <f t="shared" si="5"/>
        <v>1</v>
      </c>
      <c r="N109" s="9">
        <v>0</v>
      </c>
      <c r="O109" s="13">
        <v>0</v>
      </c>
      <c r="P109" s="14">
        <v>0</v>
      </c>
    </row>
    <row r="110" spans="1:16" ht="15" customHeight="1">
      <c r="A110" s="46"/>
      <c r="B110" s="46"/>
      <c r="C110" s="3"/>
      <c r="D110" s="3">
        <v>4510</v>
      </c>
      <c r="E110" s="47" t="s">
        <v>59</v>
      </c>
      <c r="F110" s="47"/>
      <c r="G110" s="48">
        <v>800</v>
      </c>
      <c r="H110" s="48"/>
      <c r="I110" s="10">
        <f t="shared" si="3"/>
        <v>798</v>
      </c>
      <c r="J110" s="12">
        <f t="shared" si="4"/>
        <v>0.9975</v>
      </c>
      <c r="K110" s="8">
        <v>800</v>
      </c>
      <c r="L110" s="11">
        <v>798</v>
      </c>
      <c r="M110" s="12">
        <f t="shared" si="5"/>
        <v>0.9975</v>
      </c>
      <c r="N110" s="9">
        <v>0</v>
      </c>
      <c r="O110" s="13">
        <v>0</v>
      </c>
      <c r="P110" s="14">
        <v>0</v>
      </c>
    </row>
    <row r="111" spans="1:16" ht="24" customHeight="1">
      <c r="A111" s="46"/>
      <c r="B111" s="46"/>
      <c r="C111" s="3"/>
      <c r="D111" s="3">
        <v>4520</v>
      </c>
      <c r="E111" s="47" t="s">
        <v>33</v>
      </c>
      <c r="F111" s="47"/>
      <c r="G111" s="48">
        <v>14800</v>
      </c>
      <c r="H111" s="48"/>
      <c r="I111" s="10">
        <f t="shared" si="3"/>
        <v>14652</v>
      </c>
      <c r="J111" s="12">
        <f t="shared" si="4"/>
        <v>0.99</v>
      </c>
      <c r="K111" s="8">
        <v>14800</v>
      </c>
      <c r="L111" s="11">
        <v>14652</v>
      </c>
      <c r="M111" s="12">
        <f t="shared" si="5"/>
        <v>0.99</v>
      </c>
      <c r="N111" s="9">
        <v>0</v>
      </c>
      <c r="O111" s="13">
        <v>0</v>
      </c>
      <c r="P111" s="14">
        <v>0</v>
      </c>
    </row>
    <row r="112" spans="1:16" ht="15" customHeight="1">
      <c r="A112" s="46"/>
      <c r="B112" s="46"/>
      <c r="C112" s="3"/>
      <c r="D112" s="3">
        <v>4530</v>
      </c>
      <c r="E112" s="47" t="s">
        <v>60</v>
      </c>
      <c r="F112" s="47"/>
      <c r="G112" s="48">
        <v>20</v>
      </c>
      <c r="H112" s="48"/>
      <c r="I112" s="10">
        <f t="shared" si="3"/>
        <v>0</v>
      </c>
      <c r="J112" s="12">
        <f t="shared" si="4"/>
        <v>0</v>
      </c>
      <c r="K112" s="8">
        <v>20</v>
      </c>
      <c r="L112" s="11">
        <v>0</v>
      </c>
      <c r="M112" s="12">
        <f t="shared" si="5"/>
        <v>0</v>
      </c>
      <c r="N112" s="9">
        <v>0</v>
      </c>
      <c r="O112" s="13">
        <v>0</v>
      </c>
      <c r="P112" s="14">
        <v>0</v>
      </c>
    </row>
    <row r="113" spans="1:16" ht="25.5" customHeight="1">
      <c r="A113" s="46"/>
      <c r="B113" s="46"/>
      <c r="C113" s="3"/>
      <c r="D113" s="3">
        <v>4700</v>
      </c>
      <c r="E113" s="47" t="s">
        <v>61</v>
      </c>
      <c r="F113" s="47"/>
      <c r="G113" s="48">
        <v>9800</v>
      </c>
      <c r="H113" s="48"/>
      <c r="I113" s="10">
        <f t="shared" si="3"/>
        <v>8888.1</v>
      </c>
      <c r="J113" s="12">
        <f t="shared" si="4"/>
        <v>0.9069489795918367</v>
      </c>
      <c r="K113" s="8">
        <v>9800</v>
      </c>
      <c r="L113" s="11">
        <v>8888.1</v>
      </c>
      <c r="M113" s="12">
        <f t="shared" si="5"/>
        <v>0.9069489795918367</v>
      </c>
      <c r="N113" s="9">
        <v>0</v>
      </c>
      <c r="O113" s="13">
        <v>0</v>
      </c>
      <c r="P113" s="14">
        <v>0</v>
      </c>
    </row>
    <row r="114" spans="1:16" ht="25.5" customHeight="1">
      <c r="A114" s="38"/>
      <c r="B114" s="38"/>
      <c r="C114" s="27">
        <v>75075</v>
      </c>
      <c r="D114" s="27"/>
      <c r="E114" s="44" t="s">
        <v>62</v>
      </c>
      <c r="F114" s="44"/>
      <c r="G114" s="45">
        <v>152920</v>
      </c>
      <c r="H114" s="45"/>
      <c r="I114" s="28">
        <f t="shared" si="3"/>
        <v>147133.07</v>
      </c>
      <c r="J114" s="29">
        <f t="shared" si="4"/>
        <v>0.9621571409887524</v>
      </c>
      <c r="K114" s="30">
        <v>152920</v>
      </c>
      <c r="L114" s="28">
        <f>SUM(L115:L122)</f>
        <v>147133.07</v>
      </c>
      <c r="M114" s="29">
        <f t="shared" si="5"/>
        <v>0.9621571409887524</v>
      </c>
      <c r="N114" s="31">
        <v>0</v>
      </c>
      <c r="O114" s="32">
        <f>SUM(O115:O122)</f>
        <v>0</v>
      </c>
      <c r="P114" s="33">
        <v>0</v>
      </c>
    </row>
    <row r="115" spans="1:16" ht="24.75" customHeight="1">
      <c r="A115" s="46"/>
      <c r="B115" s="46"/>
      <c r="C115" s="3"/>
      <c r="D115" s="3">
        <v>3040</v>
      </c>
      <c r="E115" s="47" t="s">
        <v>20</v>
      </c>
      <c r="F115" s="47"/>
      <c r="G115" s="48">
        <v>9000</v>
      </c>
      <c r="H115" s="48"/>
      <c r="I115" s="10">
        <f t="shared" si="3"/>
        <v>8170</v>
      </c>
      <c r="J115" s="12">
        <f t="shared" si="4"/>
        <v>0.9077777777777778</v>
      </c>
      <c r="K115" s="8">
        <v>9000</v>
      </c>
      <c r="L115" s="11">
        <v>8170</v>
      </c>
      <c r="M115" s="12">
        <f t="shared" si="5"/>
        <v>0.9077777777777778</v>
      </c>
      <c r="N115" s="9">
        <v>0</v>
      </c>
      <c r="O115" s="13">
        <v>0</v>
      </c>
      <c r="P115" s="14">
        <v>0</v>
      </c>
    </row>
    <row r="116" spans="1:16" ht="15" customHeight="1">
      <c r="A116" s="46"/>
      <c r="B116" s="46"/>
      <c r="C116" s="3"/>
      <c r="D116" s="3">
        <v>4110</v>
      </c>
      <c r="E116" s="47" t="s">
        <v>21</v>
      </c>
      <c r="F116" s="47"/>
      <c r="G116" s="48">
        <v>20</v>
      </c>
      <c r="H116" s="48"/>
      <c r="I116" s="10">
        <f t="shared" si="3"/>
        <v>0</v>
      </c>
      <c r="J116" s="12">
        <f t="shared" si="4"/>
        <v>0</v>
      </c>
      <c r="K116" s="8">
        <v>20</v>
      </c>
      <c r="L116" s="11">
        <v>0</v>
      </c>
      <c r="M116" s="12">
        <f t="shared" si="5"/>
        <v>0</v>
      </c>
      <c r="N116" s="9">
        <v>0</v>
      </c>
      <c r="O116" s="13">
        <v>0</v>
      </c>
      <c r="P116" s="14">
        <v>0</v>
      </c>
    </row>
    <row r="117" spans="1:16" ht="15" customHeight="1">
      <c r="A117" s="46"/>
      <c r="B117" s="46"/>
      <c r="C117" s="3"/>
      <c r="D117" s="3">
        <v>4170</v>
      </c>
      <c r="E117" s="47" t="s">
        <v>23</v>
      </c>
      <c r="F117" s="47"/>
      <c r="G117" s="48">
        <v>39500</v>
      </c>
      <c r="H117" s="48"/>
      <c r="I117" s="10">
        <f t="shared" si="3"/>
        <v>38519</v>
      </c>
      <c r="J117" s="12">
        <f t="shared" si="4"/>
        <v>0.9751645569620253</v>
      </c>
      <c r="K117" s="8">
        <v>39500</v>
      </c>
      <c r="L117" s="11">
        <v>38519</v>
      </c>
      <c r="M117" s="12">
        <f t="shared" si="5"/>
        <v>0.9751645569620253</v>
      </c>
      <c r="N117" s="9">
        <v>0</v>
      </c>
      <c r="O117" s="13">
        <v>0</v>
      </c>
      <c r="P117" s="14">
        <v>0</v>
      </c>
    </row>
    <row r="118" spans="1:16" ht="15" customHeight="1">
      <c r="A118" s="46"/>
      <c r="B118" s="46"/>
      <c r="C118" s="3"/>
      <c r="D118" s="3">
        <v>4210</v>
      </c>
      <c r="E118" s="47" t="s">
        <v>13</v>
      </c>
      <c r="F118" s="47"/>
      <c r="G118" s="48">
        <v>30000</v>
      </c>
      <c r="H118" s="48"/>
      <c r="I118" s="10">
        <f t="shared" si="3"/>
        <v>27811.6</v>
      </c>
      <c r="J118" s="12">
        <f t="shared" si="4"/>
        <v>0.9270533333333333</v>
      </c>
      <c r="K118" s="8">
        <v>30000</v>
      </c>
      <c r="L118" s="11">
        <v>27811.6</v>
      </c>
      <c r="M118" s="12">
        <f t="shared" si="5"/>
        <v>0.9270533333333333</v>
      </c>
      <c r="N118" s="9">
        <v>0</v>
      </c>
      <c r="O118" s="13">
        <v>0</v>
      </c>
      <c r="P118" s="14">
        <v>0</v>
      </c>
    </row>
    <row r="119" spans="1:16" ht="15" customHeight="1">
      <c r="A119" s="46"/>
      <c r="B119" s="46"/>
      <c r="C119" s="3"/>
      <c r="D119" s="3">
        <v>4300</v>
      </c>
      <c r="E119" s="47" t="s">
        <v>14</v>
      </c>
      <c r="F119" s="47"/>
      <c r="G119" s="48">
        <v>68200</v>
      </c>
      <c r="H119" s="48"/>
      <c r="I119" s="10">
        <f t="shared" si="3"/>
        <v>66998.65</v>
      </c>
      <c r="J119" s="12">
        <f t="shared" si="4"/>
        <v>0.9823848973607038</v>
      </c>
      <c r="K119" s="8">
        <v>68200</v>
      </c>
      <c r="L119" s="11">
        <v>66998.65</v>
      </c>
      <c r="M119" s="12">
        <f t="shared" si="5"/>
        <v>0.9823848973607038</v>
      </c>
      <c r="N119" s="9">
        <v>0</v>
      </c>
      <c r="O119" s="13">
        <v>0</v>
      </c>
      <c r="P119" s="14">
        <v>0</v>
      </c>
    </row>
    <row r="120" spans="1:16" ht="38.25" customHeight="1">
      <c r="A120" s="46"/>
      <c r="B120" s="46"/>
      <c r="C120" s="3"/>
      <c r="D120" s="3">
        <v>4360</v>
      </c>
      <c r="E120" s="47" t="s">
        <v>39</v>
      </c>
      <c r="F120" s="47"/>
      <c r="G120" s="48">
        <v>100</v>
      </c>
      <c r="H120" s="48"/>
      <c r="I120" s="10">
        <f t="shared" si="3"/>
        <v>7.44</v>
      </c>
      <c r="J120" s="12">
        <f t="shared" si="4"/>
        <v>0.07440000000000001</v>
      </c>
      <c r="K120" s="8">
        <v>100</v>
      </c>
      <c r="L120" s="11">
        <v>7.44</v>
      </c>
      <c r="M120" s="12">
        <f t="shared" si="5"/>
        <v>0.07440000000000001</v>
      </c>
      <c r="N120" s="9">
        <v>0</v>
      </c>
      <c r="O120" s="13">
        <v>0</v>
      </c>
      <c r="P120" s="14">
        <v>0</v>
      </c>
    </row>
    <row r="121" spans="1:16" ht="36" customHeight="1">
      <c r="A121" s="46"/>
      <c r="B121" s="46"/>
      <c r="C121" s="3"/>
      <c r="D121" s="3">
        <v>4370</v>
      </c>
      <c r="E121" s="47" t="s">
        <v>40</v>
      </c>
      <c r="F121" s="47"/>
      <c r="G121" s="48">
        <v>2100</v>
      </c>
      <c r="H121" s="48"/>
      <c r="I121" s="10">
        <f t="shared" si="3"/>
        <v>2074.18</v>
      </c>
      <c r="J121" s="12">
        <f t="shared" si="4"/>
        <v>0.9877047619047619</v>
      </c>
      <c r="K121" s="8">
        <v>2100</v>
      </c>
      <c r="L121" s="11">
        <v>2074.18</v>
      </c>
      <c r="M121" s="12">
        <f t="shared" si="5"/>
        <v>0.9877047619047619</v>
      </c>
      <c r="N121" s="9">
        <v>0</v>
      </c>
      <c r="O121" s="13">
        <v>0</v>
      </c>
      <c r="P121" s="14">
        <v>0</v>
      </c>
    </row>
    <row r="122" spans="1:16" ht="15" customHeight="1">
      <c r="A122" s="46"/>
      <c r="B122" s="46"/>
      <c r="C122" s="3"/>
      <c r="D122" s="3">
        <v>4430</v>
      </c>
      <c r="E122" s="47" t="s">
        <v>15</v>
      </c>
      <c r="F122" s="47"/>
      <c r="G122" s="48">
        <v>4000</v>
      </c>
      <c r="H122" s="48"/>
      <c r="I122" s="10">
        <f t="shared" si="3"/>
        <v>3552.2</v>
      </c>
      <c r="J122" s="12">
        <f t="shared" si="4"/>
        <v>0.88805</v>
      </c>
      <c r="K122" s="8">
        <v>4000</v>
      </c>
      <c r="L122" s="11">
        <v>3552.2</v>
      </c>
      <c r="M122" s="12">
        <f t="shared" si="5"/>
        <v>0.88805</v>
      </c>
      <c r="N122" s="9">
        <v>0</v>
      </c>
      <c r="O122" s="13">
        <v>0</v>
      </c>
      <c r="P122" s="14">
        <v>0</v>
      </c>
    </row>
    <row r="123" spans="1:16" ht="15" customHeight="1">
      <c r="A123" s="38"/>
      <c r="B123" s="38"/>
      <c r="C123" s="27">
        <v>75095</v>
      </c>
      <c r="D123" s="27"/>
      <c r="E123" s="44" t="s">
        <v>18</v>
      </c>
      <c r="F123" s="44"/>
      <c r="G123" s="45">
        <v>13280</v>
      </c>
      <c r="H123" s="45"/>
      <c r="I123" s="28">
        <f t="shared" si="3"/>
        <v>10995.740000000002</v>
      </c>
      <c r="J123" s="29">
        <f t="shared" si="4"/>
        <v>0.8279924698795182</v>
      </c>
      <c r="K123" s="30">
        <v>13280</v>
      </c>
      <c r="L123" s="28">
        <f>SUM(L124:L128)</f>
        <v>10995.740000000002</v>
      </c>
      <c r="M123" s="29">
        <f t="shared" si="5"/>
        <v>0.8279924698795182</v>
      </c>
      <c r="N123" s="31">
        <v>0</v>
      </c>
      <c r="O123" s="32">
        <f>SUM(O124:O128)</f>
        <v>0</v>
      </c>
      <c r="P123" s="33">
        <v>0</v>
      </c>
    </row>
    <row r="124" spans="1:16" ht="15" customHeight="1">
      <c r="A124" s="46"/>
      <c r="B124" s="46"/>
      <c r="C124" s="3"/>
      <c r="D124" s="3">
        <v>4210</v>
      </c>
      <c r="E124" s="47" t="s">
        <v>13</v>
      </c>
      <c r="F124" s="47"/>
      <c r="G124" s="48">
        <v>700</v>
      </c>
      <c r="H124" s="48"/>
      <c r="I124" s="10">
        <f t="shared" si="3"/>
        <v>132.7</v>
      </c>
      <c r="J124" s="12">
        <f t="shared" si="4"/>
        <v>0.18957142857142856</v>
      </c>
      <c r="K124" s="8">
        <v>700</v>
      </c>
      <c r="L124" s="11">
        <v>132.7</v>
      </c>
      <c r="M124" s="12">
        <f t="shared" si="5"/>
        <v>0.18957142857142856</v>
      </c>
      <c r="N124" s="9">
        <v>0</v>
      </c>
      <c r="O124" s="13">
        <v>0</v>
      </c>
      <c r="P124" s="14">
        <v>0</v>
      </c>
    </row>
    <row r="125" spans="1:16" ht="15" customHeight="1">
      <c r="A125" s="46"/>
      <c r="B125" s="46"/>
      <c r="C125" s="3"/>
      <c r="D125" s="3">
        <v>4260</v>
      </c>
      <c r="E125" s="47" t="s">
        <v>37</v>
      </c>
      <c r="F125" s="47"/>
      <c r="G125" s="48">
        <v>9000</v>
      </c>
      <c r="H125" s="48"/>
      <c r="I125" s="10">
        <f t="shared" si="3"/>
        <v>8581.17</v>
      </c>
      <c r="J125" s="12">
        <f t="shared" si="4"/>
        <v>0.9534633333333333</v>
      </c>
      <c r="K125" s="8">
        <v>9000</v>
      </c>
      <c r="L125" s="11">
        <v>8581.17</v>
      </c>
      <c r="M125" s="12">
        <f t="shared" si="5"/>
        <v>0.9534633333333333</v>
      </c>
      <c r="N125" s="9">
        <v>0</v>
      </c>
      <c r="O125" s="13">
        <v>0</v>
      </c>
      <c r="P125" s="14">
        <v>0</v>
      </c>
    </row>
    <row r="126" spans="1:16" ht="15" customHeight="1">
      <c r="A126" s="46"/>
      <c r="B126" s="46"/>
      <c r="C126" s="3"/>
      <c r="D126" s="3">
        <v>4300</v>
      </c>
      <c r="E126" s="47" t="s">
        <v>14</v>
      </c>
      <c r="F126" s="47"/>
      <c r="G126" s="48">
        <v>1860</v>
      </c>
      <c r="H126" s="48"/>
      <c r="I126" s="10">
        <f t="shared" si="3"/>
        <v>1049.76</v>
      </c>
      <c r="J126" s="12">
        <f t="shared" si="4"/>
        <v>0.5643870967741935</v>
      </c>
      <c r="K126" s="8">
        <v>1860</v>
      </c>
      <c r="L126" s="11">
        <v>1049.76</v>
      </c>
      <c r="M126" s="12">
        <f t="shared" si="5"/>
        <v>0.5643870967741935</v>
      </c>
      <c r="N126" s="9">
        <v>0</v>
      </c>
      <c r="O126" s="13">
        <v>0</v>
      </c>
      <c r="P126" s="14">
        <v>0</v>
      </c>
    </row>
    <row r="127" spans="1:16" ht="15" customHeight="1">
      <c r="A127" s="46"/>
      <c r="B127" s="46"/>
      <c r="C127" s="3"/>
      <c r="D127" s="3">
        <v>4350</v>
      </c>
      <c r="E127" s="47" t="s">
        <v>38</v>
      </c>
      <c r="F127" s="47"/>
      <c r="G127" s="48">
        <v>1700</v>
      </c>
      <c r="H127" s="48"/>
      <c r="I127" s="10">
        <f t="shared" si="3"/>
        <v>1232.11</v>
      </c>
      <c r="J127" s="12">
        <f t="shared" si="4"/>
        <v>0.724770588235294</v>
      </c>
      <c r="K127" s="8">
        <v>1700</v>
      </c>
      <c r="L127" s="11">
        <v>1232.11</v>
      </c>
      <c r="M127" s="12">
        <f t="shared" si="5"/>
        <v>0.724770588235294</v>
      </c>
      <c r="N127" s="9">
        <v>0</v>
      </c>
      <c r="O127" s="13">
        <v>0</v>
      </c>
      <c r="P127" s="14">
        <v>0</v>
      </c>
    </row>
    <row r="128" spans="1:16" ht="36" customHeight="1">
      <c r="A128" s="46"/>
      <c r="B128" s="46"/>
      <c r="C128" s="3"/>
      <c r="D128" s="3">
        <v>4370</v>
      </c>
      <c r="E128" s="47" t="s">
        <v>40</v>
      </c>
      <c r="F128" s="47"/>
      <c r="G128" s="48">
        <v>20</v>
      </c>
      <c r="H128" s="48"/>
      <c r="I128" s="10">
        <f t="shared" si="3"/>
        <v>0</v>
      </c>
      <c r="J128" s="12">
        <f t="shared" si="4"/>
        <v>0</v>
      </c>
      <c r="K128" s="8">
        <v>20</v>
      </c>
      <c r="L128" s="11">
        <v>0</v>
      </c>
      <c r="M128" s="12">
        <f t="shared" si="5"/>
        <v>0</v>
      </c>
      <c r="N128" s="9">
        <v>0</v>
      </c>
      <c r="O128" s="13">
        <v>0</v>
      </c>
      <c r="P128" s="14">
        <v>0</v>
      </c>
    </row>
    <row r="129" spans="1:16" ht="32.25" customHeight="1">
      <c r="A129" s="49">
        <v>751</v>
      </c>
      <c r="B129" s="49"/>
      <c r="C129" s="19"/>
      <c r="D129" s="19"/>
      <c r="E129" s="42" t="s">
        <v>63</v>
      </c>
      <c r="F129" s="42"/>
      <c r="G129" s="43">
        <v>122222</v>
      </c>
      <c r="H129" s="43"/>
      <c r="I129" s="20">
        <f t="shared" si="3"/>
        <v>119596.86</v>
      </c>
      <c r="J129" s="21">
        <f t="shared" si="4"/>
        <v>0.9785215427664414</v>
      </c>
      <c r="K129" s="22">
        <v>122222</v>
      </c>
      <c r="L129" s="20">
        <f>SUM(L130,L134,L142)</f>
        <v>119596.86</v>
      </c>
      <c r="M129" s="21">
        <f t="shared" si="5"/>
        <v>0.9785215427664414</v>
      </c>
      <c r="N129" s="23">
        <v>0</v>
      </c>
      <c r="O129" s="24">
        <f>SUM(O130,O134,O142)</f>
        <v>0</v>
      </c>
      <c r="P129" s="25">
        <v>0</v>
      </c>
    </row>
    <row r="130" spans="1:16" ht="25.5" customHeight="1">
      <c r="A130" s="38"/>
      <c r="B130" s="38"/>
      <c r="C130" s="27">
        <v>75101</v>
      </c>
      <c r="D130" s="27"/>
      <c r="E130" s="44" t="s">
        <v>64</v>
      </c>
      <c r="F130" s="44"/>
      <c r="G130" s="45">
        <v>3341</v>
      </c>
      <c r="H130" s="45"/>
      <c r="I130" s="28">
        <f t="shared" si="3"/>
        <v>3339.08</v>
      </c>
      <c r="J130" s="29">
        <f t="shared" si="4"/>
        <v>0.9994253217599521</v>
      </c>
      <c r="K130" s="30">
        <v>3341</v>
      </c>
      <c r="L130" s="28">
        <f>SUM(L131:L133)</f>
        <v>3339.08</v>
      </c>
      <c r="M130" s="29">
        <f t="shared" si="5"/>
        <v>0.9994253217599521</v>
      </c>
      <c r="N130" s="31">
        <v>0</v>
      </c>
      <c r="O130" s="32">
        <f>SUM(O131:O133)</f>
        <v>0</v>
      </c>
      <c r="P130" s="33">
        <v>0</v>
      </c>
    </row>
    <row r="131" spans="1:16" ht="15" customHeight="1">
      <c r="A131" s="46"/>
      <c r="B131" s="46"/>
      <c r="C131" s="3"/>
      <c r="D131" s="3">
        <v>4110</v>
      </c>
      <c r="E131" s="47" t="s">
        <v>21</v>
      </c>
      <c r="F131" s="47"/>
      <c r="G131" s="48">
        <v>196</v>
      </c>
      <c r="H131" s="48"/>
      <c r="I131" s="10">
        <f t="shared" si="3"/>
        <v>194.08</v>
      </c>
      <c r="J131" s="12">
        <f t="shared" si="4"/>
        <v>0.9902040816326532</v>
      </c>
      <c r="K131" s="8">
        <v>196</v>
      </c>
      <c r="L131" s="11">
        <v>194.08</v>
      </c>
      <c r="M131" s="12">
        <f t="shared" si="5"/>
        <v>0.9902040816326532</v>
      </c>
      <c r="N131" s="9">
        <v>0</v>
      </c>
      <c r="O131" s="13">
        <v>0</v>
      </c>
      <c r="P131" s="14">
        <v>0</v>
      </c>
    </row>
    <row r="132" spans="1:16" ht="15" customHeight="1">
      <c r="A132" s="46"/>
      <c r="B132" s="46"/>
      <c r="C132" s="3"/>
      <c r="D132" s="3">
        <v>4170</v>
      </c>
      <c r="E132" s="47" t="s">
        <v>23</v>
      </c>
      <c r="F132" s="47"/>
      <c r="G132" s="48">
        <v>1129</v>
      </c>
      <c r="H132" s="48"/>
      <c r="I132" s="10">
        <f t="shared" si="3"/>
        <v>1129</v>
      </c>
      <c r="J132" s="12">
        <f t="shared" si="4"/>
        <v>1</v>
      </c>
      <c r="K132" s="8">
        <v>1129</v>
      </c>
      <c r="L132" s="11">
        <v>1129</v>
      </c>
      <c r="M132" s="12">
        <f t="shared" si="5"/>
        <v>1</v>
      </c>
      <c r="N132" s="9">
        <v>0</v>
      </c>
      <c r="O132" s="13">
        <v>0</v>
      </c>
      <c r="P132" s="14">
        <v>0</v>
      </c>
    </row>
    <row r="133" spans="1:16" ht="15" customHeight="1">
      <c r="A133" s="46"/>
      <c r="B133" s="46"/>
      <c r="C133" s="3"/>
      <c r="D133" s="3">
        <v>4300</v>
      </c>
      <c r="E133" s="47" t="s">
        <v>14</v>
      </c>
      <c r="F133" s="47"/>
      <c r="G133" s="48">
        <v>2016</v>
      </c>
      <c r="H133" s="48"/>
      <c r="I133" s="10">
        <f t="shared" si="3"/>
        <v>2016</v>
      </c>
      <c r="J133" s="12">
        <f t="shared" si="4"/>
        <v>1</v>
      </c>
      <c r="K133" s="8">
        <v>2016</v>
      </c>
      <c r="L133" s="11">
        <v>2016</v>
      </c>
      <c r="M133" s="12">
        <f t="shared" si="5"/>
        <v>1</v>
      </c>
      <c r="N133" s="9">
        <v>0</v>
      </c>
      <c r="O133" s="13">
        <v>0</v>
      </c>
      <c r="P133" s="14">
        <v>0</v>
      </c>
    </row>
    <row r="134" spans="1:16" ht="45" customHeight="1">
      <c r="A134" s="38"/>
      <c r="B134" s="38"/>
      <c r="C134" s="27">
        <v>75109</v>
      </c>
      <c r="D134" s="27"/>
      <c r="E134" s="44" t="s">
        <v>65</v>
      </c>
      <c r="F134" s="44"/>
      <c r="G134" s="45">
        <v>88603</v>
      </c>
      <c r="H134" s="45"/>
      <c r="I134" s="28">
        <f t="shared" si="3"/>
        <v>86486.17</v>
      </c>
      <c r="J134" s="29">
        <f t="shared" si="4"/>
        <v>0.9761088225003668</v>
      </c>
      <c r="K134" s="30">
        <v>88603</v>
      </c>
      <c r="L134" s="28">
        <f>SUM(L135:L141)</f>
        <v>86486.17</v>
      </c>
      <c r="M134" s="29">
        <f t="shared" si="5"/>
        <v>0.9761088225003668</v>
      </c>
      <c r="N134" s="31">
        <v>0</v>
      </c>
      <c r="O134" s="32">
        <f>SUM(O135:O141)</f>
        <v>0</v>
      </c>
      <c r="P134" s="33">
        <v>0</v>
      </c>
    </row>
    <row r="135" spans="1:16" ht="15" customHeight="1">
      <c r="A135" s="46"/>
      <c r="B135" s="46"/>
      <c r="C135" s="3"/>
      <c r="D135" s="3">
        <v>3030</v>
      </c>
      <c r="E135" s="47" t="s">
        <v>51</v>
      </c>
      <c r="F135" s="47"/>
      <c r="G135" s="48">
        <v>54015</v>
      </c>
      <c r="H135" s="48"/>
      <c r="I135" s="10">
        <f t="shared" si="3"/>
        <v>51915</v>
      </c>
      <c r="J135" s="12">
        <f t="shared" si="4"/>
        <v>0.9611219105803943</v>
      </c>
      <c r="K135" s="8">
        <v>54015</v>
      </c>
      <c r="L135" s="11">
        <v>51915</v>
      </c>
      <c r="M135" s="12">
        <f t="shared" si="5"/>
        <v>0.9611219105803943</v>
      </c>
      <c r="N135" s="9">
        <v>0</v>
      </c>
      <c r="O135" s="13">
        <v>0</v>
      </c>
      <c r="P135" s="14">
        <v>0</v>
      </c>
    </row>
    <row r="136" spans="1:16" ht="15" customHeight="1">
      <c r="A136" s="46"/>
      <c r="B136" s="46"/>
      <c r="C136" s="3"/>
      <c r="D136" s="3">
        <v>4110</v>
      </c>
      <c r="E136" s="47" t="s">
        <v>21</v>
      </c>
      <c r="F136" s="47"/>
      <c r="G136" s="48">
        <v>2020</v>
      </c>
      <c r="H136" s="48"/>
      <c r="I136" s="10">
        <f aca="true" t="shared" si="6" ref="I136:I198">SUM(L136,O136)</f>
        <v>2018.1</v>
      </c>
      <c r="J136" s="12">
        <f aca="true" t="shared" si="7" ref="J136:J198">SUM(I136/G136)</f>
        <v>0.9990594059405941</v>
      </c>
      <c r="K136" s="8">
        <v>2020</v>
      </c>
      <c r="L136" s="11">
        <v>2018.1</v>
      </c>
      <c r="M136" s="12">
        <f aca="true" t="shared" si="8" ref="M136:M198">SUM(L136/K136)</f>
        <v>0.9990594059405941</v>
      </c>
      <c r="N136" s="9">
        <v>0</v>
      </c>
      <c r="O136" s="13">
        <v>0</v>
      </c>
      <c r="P136" s="14">
        <v>0</v>
      </c>
    </row>
    <row r="137" spans="1:16" ht="15" customHeight="1">
      <c r="A137" s="46"/>
      <c r="B137" s="46"/>
      <c r="C137" s="3"/>
      <c r="D137" s="3">
        <v>4120</v>
      </c>
      <c r="E137" s="47" t="s">
        <v>22</v>
      </c>
      <c r="F137" s="47"/>
      <c r="G137" s="48">
        <v>250</v>
      </c>
      <c r="H137" s="48"/>
      <c r="I137" s="10">
        <f t="shared" si="6"/>
        <v>242.73</v>
      </c>
      <c r="J137" s="12">
        <f t="shared" si="7"/>
        <v>0.97092</v>
      </c>
      <c r="K137" s="8">
        <v>250</v>
      </c>
      <c r="L137" s="11">
        <v>242.73</v>
      </c>
      <c r="M137" s="12">
        <f t="shared" si="8"/>
        <v>0.97092</v>
      </c>
      <c r="N137" s="9">
        <v>0</v>
      </c>
      <c r="O137" s="13">
        <v>0</v>
      </c>
      <c r="P137" s="14">
        <v>0</v>
      </c>
    </row>
    <row r="138" spans="1:16" ht="15" customHeight="1">
      <c r="A138" s="46"/>
      <c r="B138" s="46"/>
      <c r="C138" s="3"/>
      <c r="D138" s="3">
        <v>4170</v>
      </c>
      <c r="E138" s="47" t="s">
        <v>23</v>
      </c>
      <c r="F138" s="47"/>
      <c r="G138" s="48">
        <v>12593</v>
      </c>
      <c r="H138" s="48"/>
      <c r="I138" s="10">
        <f t="shared" si="6"/>
        <v>12592</v>
      </c>
      <c r="J138" s="12">
        <f t="shared" si="7"/>
        <v>0.9999205908044152</v>
      </c>
      <c r="K138" s="8">
        <v>12593</v>
      </c>
      <c r="L138" s="11">
        <v>12592</v>
      </c>
      <c r="M138" s="12">
        <f t="shared" si="8"/>
        <v>0.9999205908044152</v>
      </c>
      <c r="N138" s="9">
        <v>0</v>
      </c>
      <c r="O138" s="13">
        <v>0</v>
      </c>
      <c r="P138" s="14">
        <v>0</v>
      </c>
    </row>
    <row r="139" spans="1:16" ht="15" customHeight="1">
      <c r="A139" s="46"/>
      <c r="B139" s="46"/>
      <c r="C139" s="3"/>
      <c r="D139" s="3">
        <v>4210</v>
      </c>
      <c r="E139" s="47" t="s">
        <v>13</v>
      </c>
      <c r="F139" s="47"/>
      <c r="G139" s="48">
        <v>7329</v>
      </c>
      <c r="H139" s="48"/>
      <c r="I139" s="10">
        <f t="shared" si="6"/>
        <v>7328.7</v>
      </c>
      <c r="J139" s="12">
        <f t="shared" si="7"/>
        <v>0.9999590667212443</v>
      </c>
      <c r="K139" s="8">
        <v>7329</v>
      </c>
      <c r="L139" s="11">
        <v>7328.7</v>
      </c>
      <c r="M139" s="12">
        <f t="shared" si="8"/>
        <v>0.9999590667212443</v>
      </c>
      <c r="N139" s="9">
        <v>0</v>
      </c>
      <c r="O139" s="13">
        <v>0</v>
      </c>
      <c r="P139" s="14">
        <v>0</v>
      </c>
    </row>
    <row r="140" spans="1:16" ht="15" customHeight="1">
      <c r="A140" s="46"/>
      <c r="B140" s="46"/>
      <c r="C140" s="3"/>
      <c r="D140" s="3">
        <v>4300</v>
      </c>
      <c r="E140" s="47" t="s">
        <v>14</v>
      </c>
      <c r="F140" s="47"/>
      <c r="G140" s="48">
        <v>11390</v>
      </c>
      <c r="H140" s="48"/>
      <c r="I140" s="10">
        <f t="shared" si="6"/>
        <v>11384.24</v>
      </c>
      <c r="J140" s="12">
        <f t="shared" si="7"/>
        <v>0.9994942932396839</v>
      </c>
      <c r="K140" s="8">
        <v>11390</v>
      </c>
      <c r="L140" s="11">
        <v>11384.24</v>
      </c>
      <c r="M140" s="12">
        <f t="shared" si="8"/>
        <v>0.9994942932396839</v>
      </c>
      <c r="N140" s="9">
        <v>0</v>
      </c>
      <c r="O140" s="13">
        <v>0</v>
      </c>
      <c r="P140" s="14">
        <v>0</v>
      </c>
    </row>
    <row r="141" spans="1:16" ht="15" customHeight="1">
      <c r="A141" s="46"/>
      <c r="B141" s="46"/>
      <c r="C141" s="3"/>
      <c r="D141" s="3">
        <v>4410</v>
      </c>
      <c r="E141" s="47" t="s">
        <v>52</v>
      </c>
      <c r="F141" s="47"/>
      <c r="G141" s="48">
        <v>1006</v>
      </c>
      <c r="H141" s="48"/>
      <c r="I141" s="10">
        <f t="shared" si="6"/>
        <v>1005.4</v>
      </c>
      <c r="J141" s="12">
        <f t="shared" si="7"/>
        <v>0.999403578528827</v>
      </c>
      <c r="K141" s="8">
        <v>1006</v>
      </c>
      <c r="L141" s="11">
        <v>1005.4</v>
      </c>
      <c r="M141" s="12">
        <f t="shared" si="8"/>
        <v>0.999403578528827</v>
      </c>
      <c r="N141" s="9">
        <v>0</v>
      </c>
      <c r="O141" s="13">
        <v>0</v>
      </c>
      <c r="P141" s="14">
        <v>0</v>
      </c>
    </row>
    <row r="142" spans="1:16" ht="15" customHeight="1">
      <c r="A142" s="38"/>
      <c r="B142" s="38"/>
      <c r="C142" s="27">
        <v>75113</v>
      </c>
      <c r="D142" s="27"/>
      <c r="E142" s="44" t="s">
        <v>66</v>
      </c>
      <c r="F142" s="44"/>
      <c r="G142" s="45">
        <v>30278</v>
      </c>
      <c r="H142" s="45"/>
      <c r="I142" s="28">
        <f t="shared" si="6"/>
        <v>29771.61</v>
      </c>
      <c r="J142" s="29">
        <f t="shared" si="7"/>
        <v>0.9832753154105291</v>
      </c>
      <c r="K142" s="30">
        <v>30278</v>
      </c>
      <c r="L142" s="28">
        <f>SUM(L143:L149)</f>
        <v>29771.61</v>
      </c>
      <c r="M142" s="29">
        <f t="shared" si="8"/>
        <v>0.9832753154105291</v>
      </c>
      <c r="N142" s="31">
        <v>0</v>
      </c>
      <c r="O142" s="32">
        <f>SUM(O143:O149)</f>
        <v>0</v>
      </c>
      <c r="P142" s="33">
        <v>0</v>
      </c>
    </row>
    <row r="143" spans="1:16" ht="15" customHeight="1">
      <c r="A143" s="46"/>
      <c r="B143" s="46"/>
      <c r="C143" s="3"/>
      <c r="D143" s="3">
        <v>3030</v>
      </c>
      <c r="E143" s="47" t="s">
        <v>51</v>
      </c>
      <c r="F143" s="47"/>
      <c r="G143" s="48">
        <v>16020</v>
      </c>
      <c r="H143" s="48"/>
      <c r="I143" s="10">
        <f t="shared" si="6"/>
        <v>15860</v>
      </c>
      <c r="J143" s="12">
        <f t="shared" si="7"/>
        <v>0.9900124843945068</v>
      </c>
      <c r="K143" s="8">
        <v>16020</v>
      </c>
      <c r="L143" s="11">
        <v>15860</v>
      </c>
      <c r="M143" s="12">
        <f t="shared" si="8"/>
        <v>0.9900124843945068</v>
      </c>
      <c r="N143" s="9">
        <v>0</v>
      </c>
      <c r="O143" s="13">
        <v>0</v>
      </c>
      <c r="P143" s="14">
        <v>0</v>
      </c>
    </row>
    <row r="144" spans="1:16" ht="15" customHeight="1">
      <c r="A144" s="46"/>
      <c r="B144" s="46"/>
      <c r="C144" s="3"/>
      <c r="D144" s="3">
        <v>4110</v>
      </c>
      <c r="E144" s="47" t="s">
        <v>21</v>
      </c>
      <c r="F144" s="47"/>
      <c r="G144" s="48">
        <v>1104</v>
      </c>
      <c r="H144" s="48"/>
      <c r="I144" s="10">
        <f t="shared" si="6"/>
        <v>1079.85</v>
      </c>
      <c r="J144" s="12">
        <f t="shared" si="7"/>
        <v>0.9781249999999999</v>
      </c>
      <c r="K144" s="8">
        <v>1104</v>
      </c>
      <c r="L144" s="11">
        <v>1079.85</v>
      </c>
      <c r="M144" s="12">
        <f t="shared" si="8"/>
        <v>0.9781249999999999</v>
      </c>
      <c r="N144" s="9">
        <v>0</v>
      </c>
      <c r="O144" s="13">
        <v>0</v>
      </c>
      <c r="P144" s="14">
        <v>0</v>
      </c>
    </row>
    <row r="145" spans="1:16" ht="15" customHeight="1">
      <c r="A145" s="46"/>
      <c r="B145" s="46"/>
      <c r="C145" s="3"/>
      <c r="D145" s="3">
        <v>4120</v>
      </c>
      <c r="E145" s="47" t="s">
        <v>22</v>
      </c>
      <c r="F145" s="47"/>
      <c r="G145" s="48">
        <v>135</v>
      </c>
      <c r="H145" s="48"/>
      <c r="I145" s="10">
        <f t="shared" si="6"/>
        <v>125.38</v>
      </c>
      <c r="J145" s="12">
        <f t="shared" si="7"/>
        <v>0.9287407407407408</v>
      </c>
      <c r="K145" s="8">
        <v>135</v>
      </c>
      <c r="L145" s="11">
        <v>125.38</v>
      </c>
      <c r="M145" s="12">
        <f t="shared" si="8"/>
        <v>0.9287407407407408</v>
      </c>
      <c r="N145" s="9">
        <v>0</v>
      </c>
      <c r="O145" s="13">
        <v>0</v>
      </c>
      <c r="P145" s="14">
        <v>0</v>
      </c>
    </row>
    <row r="146" spans="1:16" ht="15" customHeight="1">
      <c r="A146" s="46"/>
      <c r="B146" s="46"/>
      <c r="C146" s="3"/>
      <c r="D146" s="3">
        <v>4170</v>
      </c>
      <c r="E146" s="47" t="s">
        <v>23</v>
      </c>
      <c r="F146" s="47"/>
      <c r="G146" s="48">
        <v>6965</v>
      </c>
      <c r="H146" s="48"/>
      <c r="I146" s="10">
        <f t="shared" si="6"/>
        <v>6957.92</v>
      </c>
      <c r="J146" s="12">
        <f t="shared" si="7"/>
        <v>0.9989834888729361</v>
      </c>
      <c r="K146" s="8">
        <v>6965</v>
      </c>
      <c r="L146" s="11">
        <v>6957.92</v>
      </c>
      <c r="M146" s="12">
        <f t="shared" si="8"/>
        <v>0.9989834888729361</v>
      </c>
      <c r="N146" s="9">
        <v>0</v>
      </c>
      <c r="O146" s="13">
        <v>0</v>
      </c>
      <c r="P146" s="14">
        <v>0</v>
      </c>
    </row>
    <row r="147" spans="1:16" ht="15" customHeight="1">
      <c r="A147" s="46"/>
      <c r="B147" s="46"/>
      <c r="C147" s="3"/>
      <c r="D147" s="3">
        <v>4210</v>
      </c>
      <c r="E147" s="47" t="s">
        <v>13</v>
      </c>
      <c r="F147" s="47"/>
      <c r="G147" s="48">
        <v>5204</v>
      </c>
      <c r="H147" s="48"/>
      <c r="I147" s="10">
        <f t="shared" si="6"/>
        <v>5104.46</v>
      </c>
      <c r="J147" s="12">
        <f t="shared" si="7"/>
        <v>0.9808724058416602</v>
      </c>
      <c r="K147" s="8">
        <v>5204</v>
      </c>
      <c r="L147" s="11">
        <v>5104.46</v>
      </c>
      <c r="M147" s="12">
        <f t="shared" si="8"/>
        <v>0.9808724058416602</v>
      </c>
      <c r="N147" s="9">
        <v>0</v>
      </c>
      <c r="O147" s="13">
        <v>0</v>
      </c>
      <c r="P147" s="14">
        <v>0</v>
      </c>
    </row>
    <row r="148" spans="1:16" ht="15" customHeight="1">
      <c r="A148" s="46"/>
      <c r="B148" s="46"/>
      <c r="C148" s="3"/>
      <c r="D148" s="3">
        <v>4300</v>
      </c>
      <c r="E148" s="47" t="s">
        <v>14</v>
      </c>
      <c r="F148" s="47"/>
      <c r="G148" s="48">
        <v>200</v>
      </c>
      <c r="H148" s="48"/>
      <c r="I148" s="10">
        <f t="shared" si="6"/>
        <v>0</v>
      </c>
      <c r="J148" s="12">
        <f t="shared" si="7"/>
        <v>0</v>
      </c>
      <c r="K148" s="8">
        <v>200</v>
      </c>
      <c r="L148" s="11">
        <v>0</v>
      </c>
      <c r="M148" s="12">
        <f t="shared" si="8"/>
        <v>0</v>
      </c>
      <c r="N148" s="9">
        <v>0</v>
      </c>
      <c r="O148" s="13">
        <v>0</v>
      </c>
      <c r="P148" s="14">
        <v>0</v>
      </c>
    </row>
    <row r="149" spans="1:16" ht="15" customHeight="1">
      <c r="A149" s="46"/>
      <c r="B149" s="46"/>
      <c r="C149" s="3"/>
      <c r="D149" s="3">
        <v>4410</v>
      </c>
      <c r="E149" s="47" t="s">
        <v>52</v>
      </c>
      <c r="F149" s="47"/>
      <c r="G149" s="48">
        <v>650</v>
      </c>
      <c r="H149" s="48"/>
      <c r="I149" s="10">
        <f t="shared" si="6"/>
        <v>644</v>
      </c>
      <c r="J149" s="12">
        <f t="shared" si="7"/>
        <v>0.9907692307692307</v>
      </c>
      <c r="K149" s="8">
        <v>650</v>
      </c>
      <c r="L149" s="11">
        <v>644</v>
      </c>
      <c r="M149" s="12">
        <f t="shared" si="8"/>
        <v>0.9907692307692307</v>
      </c>
      <c r="N149" s="9">
        <v>0</v>
      </c>
      <c r="O149" s="13">
        <v>0</v>
      </c>
      <c r="P149" s="14">
        <v>0</v>
      </c>
    </row>
    <row r="150" spans="1:16" ht="25.5" customHeight="1">
      <c r="A150" s="49">
        <v>754</v>
      </c>
      <c r="B150" s="49"/>
      <c r="C150" s="19"/>
      <c r="D150" s="19"/>
      <c r="E150" s="42" t="s">
        <v>67</v>
      </c>
      <c r="F150" s="42"/>
      <c r="G150" s="43">
        <v>844320</v>
      </c>
      <c r="H150" s="43"/>
      <c r="I150" s="20">
        <f t="shared" si="6"/>
        <v>778095.76</v>
      </c>
      <c r="J150" s="21">
        <f t="shared" si="7"/>
        <v>0.921564999052492</v>
      </c>
      <c r="K150" s="22">
        <v>807390</v>
      </c>
      <c r="L150" s="20">
        <f>SUM(L151,L153,L175,L187)</f>
        <v>742110.48</v>
      </c>
      <c r="M150" s="21">
        <f t="shared" si="8"/>
        <v>0.9191474751978598</v>
      </c>
      <c r="N150" s="23">
        <v>36930</v>
      </c>
      <c r="O150" s="24">
        <f>SUM(O151,O153,O175,O187)</f>
        <v>35985.28</v>
      </c>
      <c r="P150" s="25">
        <f>SUM(O150/N150)</f>
        <v>0.9744186298402383</v>
      </c>
    </row>
    <row r="151" spans="1:16" ht="15" customHeight="1">
      <c r="A151" s="38"/>
      <c r="B151" s="38"/>
      <c r="C151" s="27">
        <v>75404</v>
      </c>
      <c r="D151" s="27"/>
      <c r="E151" s="44" t="s">
        <v>68</v>
      </c>
      <c r="F151" s="44"/>
      <c r="G151" s="45">
        <v>3500</v>
      </c>
      <c r="H151" s="45"/>
      <c r="I151" s="28">
        <f t="shared" si="6"/>
        <v>3500</v>
      </c>
      <c r="J151" s="29">
        <f t="shared" si="7"/>
        <v>1</v>
      </c>
      <c r="K151" s="30">
        <v>0</v>
      </c>
      <c r="L151" s="28">
        <f>SUM(L152)</f>
        <v>0</v>
      </c>
      <c r="M151" s="29">
        <v>0</v>
      </c>
      <c r="N151" s="31">
        <v>3500</v>
      </c>
      <c r="O151" s="32">
        <f>SUM(O152)</f>
        <v>3500</v>
      </c>
      <c r="P151" s="33">
        <f>SUM(O151/N151)</f>
        <v>1</v>
      </c>
    </row>
    <row r="152" spans="1:16" ht="32.25" customHeight="1">
      <c r="A152" s="46"/>
      <c r="B152" s="46"/>
      <c r="C152" s="3"/>
      <c r="D152" s="3">
        <v>6170</v>
      </c>
      <c r="E152" s="47" t="s">
        <v>69</v>
      </c>
      <c r="F152" s="47"/>
      <c r="G152" s="48">
        <v>3500</v>
      </c>
      <c r="H152" s="48"/>
      <c r="I152" s="10">
        <f t="shared" si="6"/>
        <v>3500</v>
      </c>
      <c r="J152" s="12">
        <f t="shared" si="7"/>
        <v>1</v>
      </c>
      <c r="K152" s="8">
        <v>0</v>
      </c>
      <c r="L152" s="11">
        <v>0</v>
      </c>
      <c r="M152" s="12">
        <v>0</v>
      </c>
      <c r="N152" s="9">
        <v>3500</v>
      </c>
      <c r="O152" s="13">
        <v>3500</v>
      </c>
      <c r="P152" s="14">
        <f>SUM(O152/N152)</f>
        <v>1</v>
      </c>
    </row>
    <row r="153" spans="1:16" ht="15" customHeight="1">
      <c r="A153" s="38"/>
      <c r="B153" s="38"/>
      <c r="C153" s="27">
        <v>75412</v>
      </c>
      <c r="D153" s="27"/>
      <c r="E153" s="44" t="s">
        <v>70</v>
      </c>
      <c r="F153" s="44"/>
      <c r="G153" s="45">
        <v>304078</v>
      </c>
      <c r="H153" s="45"/>
      <c r="I153" s="28">
        <f t="shared" si="6"/>
        <v>268487.26</v>
      </c>
      <c r="J153" s="29">
        <f t="shared" si="7"/>
        <v>0.8829552285926637</v>
      </c>
      <c r="K153" s="30">
        <v>270648</v>
      </c>
      <c r="L153" s="28">
        <f>SUM(L154:L174)</f>
        <v>236001.97999999998</v>
      </c>
      <c r="M153" s="29">
        <f t="shared" si="8"/>
        <v>0.8719886346841653</v>
      </c>
      <c r="N153" s="31">
        <v>33430</v>
      </c>
      <c r="O153" s="32">
        <f>SUM(O154:O174)</f>
        <v>32485.28</v>
      </c>
      <c r="P153" s="33">
        <f>SUM(O153/N153)</f>
        <v>0.9717403529763685</v>
      </c>
    </row>
    <row r="154" spans="1:16" ht="26.25" customHeight="1">
      <c r="A154" s="46"/>
      <c r="B154" s="46"/>
      <c r="C154" s="3"/>
      <c r="D154" s="3">
        <v>3020</v>
      </c>
      <c r="E154" s="47" t="s">
        <v>19</v>
      </c>
      <c r="F154" s="47"/>
      <c r="G154" s="48">
        <v>28440</v>
      </c>
      <c r="H154" s="48"/>
      <c r="I154" s="10">
        <f t="shared" si="6"/>
        <v>26027.09</v>
      </c>
      <c r="J154" s="12">
        <f t="shared" si="7"/>
        <v>0.915157876230661</v>
      </c>
      <c r="K154" s="8">
        <v>28440</v>
      </c>
      <c r="L154" s="11">
        <v>26027.09</v>
      </c>
      <c r="M154" s="12">
        <f t="shared" si="8"/>
        <v>0.915157876230661</v>
      </c>
      <c r="N154" s="9">
        <v>0</v>
      </c>
      <c r="O154" s="13">
        <v>0</v>
      </c>
      <c r="P154" s="14">
        <v>0</v>
      </c>
    </row>
    <row r="155" spans="1:16" ht="15" customHeight="1">
      <c r="A155" s="46"/>
      <c r="B155" s="46"/>
      <c r="C155" s="3"/>
      <c r="D155" s="3">
        <v>4010</v>
      </c>
      <c r="E155" s="47" t="s">
        <v>48</v>
      </c>
      <c r="F155" s="47"/>
      <c r="G155" s="48">
        <v>100047</v>
      </c>
      <c r="H155" s="48"/>
      <c r="I155" s="10">
        <f t="shared" si="6"/>
        <v>95940.1</v>
      </c>
      <c r="J155" s="12">
        <f t="shared" si="7"/>
        <v>0.9589502933621199</v>
      </c>
      <c r="K155" s="8">
        <v>100047</v>
      </c>
      <c r="L155" s="11">
        <v>95940.1</v>
      </c>
      <c r="M155" s="12">
        <f t="shared" si="8"/>
        <v>0.9589502933621199</v>
      </c>
      <c r="N155" s="9">
        <v>0</v>
      </c>
      <c r="O155" s="13">
        <v>0</v>
      </c>
      <c r="P155" s="14">
        <v>0</v>
      </c>
    </row>
    <row r="156" spans="1:16" ht="15" customHeight="1">
      <c r="A156" s="46"/>
      <c r="B156" s="46"/>
      <c r="C156" s="3"/>
      <c r="D156" s="3">
        <v>4040</v>
      </c>
      <c r="E156" s="47" t="s">
        <v>49</v>
      </c>
      <c r="F156" s="47"/>
      <c r="G156" s="48">
        <v>8153</v>
      </c>
      <c r="H156" s="48"/>
      <c r="I156" s="10">
        <f t="shared" si="6"/>
        <v>8152.16</v>
      </c>
      <c r="J156" s="12">
        <f t="shared" si="7"/>
        <v>0.9998969704403287</v>
      </c>
      <c r="K156" s="8">
        <v>8153</v>
      </c>
      <c r="L156" s="11">
        <v>8152.16</v>
      </c>
      <c r="M156" s="12">
        <f t="shared" si="8"/>
        <v>0.9998969704403287</v>
      </c>
      <c r="N156" s="9">
        <v>0</v>
      </c>
      <c r="O156" s="13">
        <v>0</v>
      </c>
      <c r="P156" s="14">
        <v>0</v>
      </c>
    </row>
    <row r="157" spans="1:16" ht="15" customHeight="1">
      <c r="A157" s="46"/>
      <c r="B157" s="46"/>
      <c r="C157" s="3"/>
      <c r="D157" s="3">
        <v>4110</v>
      </c>
      <c r="E157" s="47" t="s">
        <v>21</v>
      </c>
      <c r="F157" s="47"/>
      <c r="G157" s="48">
        <v>19070</v>
      </c>
      <c r="H157" s="48"/>
      <c r="I157" s="10">
        <f t="shared" si="6"/>
        <v>18400.35</v>
      </c>
      <c r="J157" s="12">
        <f t="shared" si="7"/>
        <v>0.9648846355532249</v>
      </c>
      <c r="K157" s="8">
        <v>19070</v>
      </c>
      <c r="L157" s="11">
        <v>18400.35</v>
      </c>
      <c r="M157" s="12">
        <f t="shared" si="8"/>
        <v>0.9648846355532249</v>
      </c>
      <c r="N157" s="9">
        <v>0</v>
      </c>
      <c r="O157" s="13">
        <v>0</v>
      </c>
      <c r="P157" s="14">
        <v>0</v>
      </c>
    </row>
    <row r="158" spans="1:16" ht="15" customHeight="1">
      <c r="A158" s="46"/>
      <c r="B158" s="46"/>
      <c r="C158" s="3"/>
      <c r="D158" s="3">
        <v>4120</v>
      </c>
      <c r="E158" s="47" t="s">
        <v>22</v>
      </c>
      <c r="F158" s="47"/>
      <c r="G158" s="48">
        <v>2720</v>
      </c>
      <c r="H158" s="48"/>
      <c r="I158" s="10">
        <f t="shared" si="6"/>
        <v>1883.45</v>
      </c>
      <c r="J158" s="12">
        <f t="shared" si="7"/>
        <v>0.6924448529411765</v>
      </c>
      <c r="K158" s="8">
        <v>2720</v>
      </c>
      <c r="L158" s="11">
        <v>1883.45</v>
      </c>
      <c r="M158" s="12">
        <f t="shared" si="8"/>
        <v>0.6924448529411765</v>
      </c>
      <c r="N158" s="9">
        <v>0</v>
      </c>
      <c r="O158" s="13">
        <v>0</v>
      </c>
      <c r="P158" s="14">
        <v>0</v>
      </c>
    </row>
    <row r="159" spans="1:16" ht="23.25" customHeight="1">
      <c r="A159" s="46"/>
      <c r="B159" s="46"/>
      <c r="C159" s="3"/>
      <c r="D159" s="3">
        <v>4140</v>
      </c>
      <c r="E159" s="47" t="s">
        <v>56</v>
      </c>
      <c r="F159" s="47"/>
      <c r="G159" s="48">
        <v>2932</v>
      </c>
      <c r="H159" s="48"/>
      <c r="I159" s="10">
        <f t="shared" si="6"/>
        <v>246.11</v>
      </c>
      <c r="J159" s="12">
        <f t="shared" si="7"/>
        <v>0.08393929058663029</v>
      </c>
      <c r="K159" s="8">
        <v>2932</v>
      </c>
      <c r="L159" s="11">
        <v>246.11</v>
      </c>
      <c r="M159" s="12">
        <f t="shared" si="8"/>
        <v>0.08393929058663029</v>
      </c>
      <c r="N159" s="9">
        <v>0</v>
      </c>
      <c r="O159" s="13">
        <v>0</v>
      </c>
      <c r="P159" s="14">
        <v>0</v>
      </c>
    </row>
    <row r="160" spans="1:16" ht="15" customHeight="1">
      <c r="A160" s="46"/>
      <c r="B160" s="46"/>
      <c r="C160" s="3"/>
      <c r="D160" s="3">
        <v>4170</v>
      </c>
      <c r="E160" s="47" t="s">
        <v>23</v>
      </c>
      <c r="F160" s="47"/>
      <c r="G160" s="48">
        <v>5900</v>
      </c>
      <c r="H160" s="48"/>
      <c r="I160" s="10">
        <f t="shared" si="6"/>
        <v>5856</v>
      </c>
      <c r="J160" s="12">
        <f t="shared" si="7"/>
        <v>0.9925423728813559</v>
      </c>
      <c r="K160" s="8">
        <v>5900</v>
      </c>
      <c r="L160" s="11">
        <v>5856</v>
      </c>
      <c r="M160" s="12">
        <f t="shared" si="8"/>
        <v>0.9925423728813559</v>
      </c>
      <c r="N160" s="9">
        <v>0</v>
      </c>
      <c r="O160" s="13">
        <v>0</v>
      </c>
      <c r="P160" s="14">
        <v>0</v>
      </c>
    </row>
    <row r="161" spans="1:16" ht="15" customHeight="1">
      <c r="A161" s="46"/>
      <c r="B161" s="46"/>
      <c r="C161" s="3"/>
      <c r="D161" s="3">
        <v>4210</v>
      </c>
      <c r="E161" s="47" t="s">
        <v>13</v>
      </c>
      <c r="F161" s="47"/>
      <c r="G161" s="48">
        <v>43448</v>
      </c>
      <c r="H161" s="48"/>
      <c r="I161" s="10">
        <f t="shared" si="6"/>
        <v>34477.37</v>
      </c>
      <c r="J161" s="12">
        <f t="shared" si="7"/>
        <v>0.7935318081384645</v>
      </c>
      <c r="K161" s="8">
        <v>43448</v>
      </c>
      <c r="L161" s="11">
        <v>34477.37</v>
      </c>
      <c r="M161" s="12">
        <f t="shared" si="8"/>
        <v>0.7935318081384645</v>
      </c>
      <c r="N161" s="9">
        <v>0</v>
      </c>
      <c r="O161" s="13">
        <v>0</v>
      </c>
      <c r="P161" s="14">
        <v>0</v>
      </c>
    </row>
    <row r="162" spans="1:16" ht="15" customHeight="1">
      <c r="A162" s="46"/>
      <c r="B162" s="46"/>
      <c r="C162" s="3"/>
      <c r="D162" s="3">
        <v>4260</v>
      </c>
      <c r="E162" s="47" t="s">
        <v>37</v>
      </c>
      <c r="F162" s="47"/>
      <c r="G162" s="48">
        <v>17000</v>
      </c>
      <c r="H162" s="48"/>
      <c r="I162" s="10">
        <f t="shared" si="6"/>
        <v>13867.11</v>
      </c>
      <c r="J162" s="12">
        <f t="shared" si="7"/>
        <v>0.8157123529411765</v>
      </c>
      <c r="K162" s="8">
        <v>17000</v>
      </c>
      <c r="L162" s="11">
        <v>13867.11</v>
      </c>
      <c r="M162" s="12">
        <f t="shared" si="8"/>
        <v>0.8157123529411765</v>
      </c>
      <c r="N162" s="9">
        <v>0</v>
      </c>
      <c r="O162" s="13">
        <v>0</v>
      </c>
      <c r="P162" s="14">
        <v>0</v>
      </c>
    </row>
    <row r="163" spans="1:16" ht="15" customHeight="1">
      <c r="A163" s="46"/>
      <c r="B163" s="46"/>
      <c r="C163" s="3"/>
      <c r="D163" s="3">
        <v>4270</v>
      </c>
      <c r="E163" s="47" t="s">
        <v>24</v>
      </c>
      <c r="F163" s="47"/>
      <c r="G163" s="48">
        <v>500</v>
      </c>
      <c r="H163" s="48"/>
      <c r="I163" s="10">
        <f t="shared" si="6"/>
        <v>0</v>
      </c>
      <c r="J163" s="12">
        <f t="shared" si="7"/>
        <v>0</v>
      </c>
      <c r="K163" s="8">
        <v>500</v>
      </c>
      <c r="L163" s="11">
        <v>0</v>
      </c>
      <c r="M163" s="12">
        <f t="shared" si="8"/>
        <v>0</v>
      </c>
      <c r="N163" s="9">
        <v>0</v>
      </c>
      <c r="O163" s="13">
        <v>0</v>
      </c>
      <c r="P163" s="14">
        <v>0</v>
      </c>
    </row>
    <row r="164" spans="1:16" ht="15" customHeight="1">
      <c r="A164" s="46"/>
      <c r="B164" s="46"/>
      <c r="C164" s="3"/>
      <c r="D164" s="3">
        <v>4280</v>
      </c>
      <c r="E164" s="47" t="s">
        <v>57</v>
      </c>
      <c r="F164" s="47"/>
      <c r="G164" s="48">
        <v>2500</v>
      </c>
      <c r="H164" s="48"/>
      <c r="I164" s="10">
        <f t="shared" si="6"/>
        <v>1307.6</v>
      </c>
      <c r="J164" s="12">
        <f t="shared" si="7"/>
        <v>0.52304</v>
      </c>
      <c r="K164" s="8">
        <v>2500</v>
      </c>
      <c r="L164" s="11">
        <v>1307.6</v>
      </c>
      <c r="M164" s="12">
        <f t="shared" si="8"/>
        <v>0.52304</v>
      </c>
      <c r="N164" s="9">
        <v>0</v>
      </c>
      <c r="O164" s="13">
        <v>0</v>
      </c>
      <c r="P164" s="14">
        <v>0</v>
      </c>
    </row>
    <row r="165" spans="1:16" ht="15" customHeight="1">
      <c r="A165" s="46"/>
      <c r="B165" s="46"/>
      <c r="C165" s="3"/>
      <c r="D165" s="3">
        <v>4300</v>
      </c>
      <c r="E165" s="47" t="s">
        <v>14</v>
      </c>
      <c r="F165" s="47"/>
      <c r="G165" s="48">
        <v>16000</v>
      </c>
      <c r="H165" s="48"/>
      <c r="I165" s="10">
        <f t="shared" si="6"/>
        <v>10812.1</v>
      </c>
      <c r="J165" s="12">
        <f t="shared" si="7"/>
        <v>0.6757562500000001</v>
      </c>
      <c r="K165" s="8">
        <v>16000</v>
      </c>
      <c r="L165" s="11">
        <v>10812.1</v>
      </c>
      <c r="M165" s="12">
        <f t="shared" si="8"/>
        <v>0.6757562500000001</v>
      </c>
      <c r="N165" s="9">
        <v>0</v>
      </c>
      <c r="O165" s="13">
        <v>0</v>
      </c>
      <c r="P165" s="14">
        <v>0</v>
      </c>
    </row>
    <row r="166" spans="1:16" ht="15" customHeight="1">
      <c r="A166" s="46"/>
      <c r="B166" s="46"/>
      <c r="C166" s="3"/>
      <c r="D166" s="3">
        <v>4350</v>
      </c>
      <c r="E166" s="47" t="s">
        <v>38</v>
      </c>
      <c r="F166" s="47"/>
      <c r="G166" s="48">
        <v>2500</v>
      </c>
      <c r="H166" s="48"/>
      <c r="I166" s="10">
        <f t="shared" si="6"/>
        <v>1971.36</v>
      </c>
      <c r="J166" s="12">
        <f t="shared" si="7"/>
        <v>0.7885439999999999</v>
      </c>
      <c r="K166" s="8">
        <v>2500</v>
      </c>
      <c r="L166" s="11">
        <v>1971.36</v>
      </c>
      <c r="M166" s="12">
        <f t="shared" si="8"/>
        <v>0.7885439999999999</v>
      </c>
      <c r="N166" s="9">
        <v>0</v>
      </c>
      <c r="O166" s="13">
        <v>0</v>
      </c>
      <c r="P166" s="14">
        <v>0</v>
      </c>
    </row>
    <row r="167" spans="1:16" ht="36" customHeight="1">
      <c r="A167" s="46"/>
      <c r="B167" s="46"/>
      <c r="C167" s="3"/>
      <c r="D167" s="3">
        <v>4360</v>
      </c>
      <c r="E167" s="47" t="s">
        <v>39</v>
      </c>
      <c r="F167" s="47"/>
      <c r="G167" s="48">
        <v>150</v>
      </c>
      <c r="H167" s="48"/>
      <c r="I167" s="10">
        <f t="shared" si="6"/>
        <v>0</v>
      </c>
      <c r="J167" s="12">
        <f t="shared" si="7"/>
        <v>0</v>
      </c>
      <c r="K167" s="8">
        <v>150</v>
      </c>
      <c r="L167" s="11">
        <v>0</v>
      </c>
      <c r="M167" s="12">
        <f t="shared" si="8"/>
        <v>0</v>
      </c>
      <c r="N167" s="9">
        <v>0</v>
      </c>
      <c r="O167" s="13">
        <v>0</v>
      </c>
      <c r="P167" s="14">
        <v>0</v>
      </c>
    </row>
    <row r="168" spans="1:16" ht="35.25" customHeight="1">
      <c r="A168" s="46"/>
      <c r="B168" s="46"/>
      <c r="C168" s="3"/>
      <c r="D168" s="3">
        <v>4370</v>
      </c>
      <c r="E168" s="47" t="s">
        <v>40</v>
      </c>
      <c r="F168" s="47"/>
      <c r="G168" s="48">
        <v>150</v>
      </c>
      <c r="H168" s="48"/>
      <c r="I168" s="10">
        <f t="shared" si="6"/>
        <v>42.68</v>
      </c>
      <c r="J168" s="12">
        <f t="shared" si="7"/>
        <v>0.2845333333333333</v>
      </c>
      <c r="K168" s="8">
        <v>150</v>
      </c>
      <c r="L168" s="11">
        <v>42.68</v>
      </c>
      <c r="M168" s="12">
        <f t="shared" si="8"/>
        <v>0.2845333333333333</v>
      </c>
      <c r="N168" s="9">
        <v>0</v>
      </c>
      <c r="O168" s="13">
        <v>0</v>
      </c>
      <c r="P168" s="14">
        <v>0</v>
      </c>
    </row>
    <row r="169" spans="1:16" ht="23.25" customHeight="1">
      <c r="A169" s="46"/>
      <c r="B169" s="46"/>
      <c r="C169" s="3"/>
      <c r="D169" s="3">
        <v>4400</v>
      </c>
      <c r="E169" s="47" t="s">
        <v>42</v>
      </c>
      <c r="F169" s="47"/>
      <c r="G169" s="48">
        <v>1800</v>
      </c>
      <c r="H169" s="48"/>
      <c r="I169" s="10">
        <f t="shared" si="6"/>
        <v>900</v>
      </c>
      <c r="J169" s="12">
        <f t="shared" si="7"/>
        <v>0.5</v>
      </c>
      <c r="K169" s="8">
        <v>1800</v>
      </c>
      <c r="L169" s="11">
        <v>900</v>
      </c>
      <c r="M169" s="12">
        <f t="shared" si="8"/>
        <v>0.5</v>
      </c>
      <c r="N169" s="9">
        <v>0</v>
      </c>
      <c r="O169" s="13">
        <v>0</v>
      </c>
      <c r="P169" s="14">
        <v>0</v>
      </c>
    </row>
    <row r="170" spans="1:16" ht="15" customHeight="1">
      <c r="A170" s="46"/>
      <c r="B170" s="46"/>
      <c r="C170" s="3"/>
      <c r="D170" s="3">
        <v>4410</v>
      </c>
      <c r="E170" s="47" t="s">
        <v>52</v>
      </c>
      <c r="F170" s="47"/>
      <c r="G170" s="48">
        <v>400</v>
      </c>
      <c r="H170" s="48"/>
      <c r="I170" s="10">
        <f t="shared" si="6"/>
        <v>15</v>
      </c>
      <c r="J170" s="12">
        <f t="shared" si="7"/>
        <v>0.0375</v>
      </c>
      <c r="K170" s="8">
        <v>400</v>
      </c>
      <c r="L170" s="11">
        <v>15</v>
      </c>
      <c r="M170" s="12">
        <f t="shared" si="8"/>
        <v>0.0375</v>
      </c>
      <c r="N170" s="9">
        <v>0</v>
      </c>
      <c r="O170" s="13">
        <v>0</v>
      </c>
      <c r="P170" s="14">
        <v>0</v>
      </c>
    </row>
    <row r="171" spans="1:16" ht="15" customHeight="1">
      <c r="A171" s="46"/>
      <c r="B171" s="46"/>
      <c r="C171" s="3"/>
      <c r="D171" s="3">
        <v>4430</v>
      </c>
      <c r="E171" s="47" t="s">
        <v>15</v>
      </c>
      <c r="F171" s="47"/>
      <c r="G171" s="48">
        <v>15000</v>
      </c>
      <c r="H171" s="48"/>
      <c r="I171" s="10">
        <f t="shared" si="6"/>
        <v>12165.5</v>
      </c>
      <c r="J171" s="12">
        <f t="shared" si="7"/>
        <v>0.8110333333333334</v>
      </c>
      <c r="K171" s="8">
        <v>15000</v>
      </c>
      <c r="L171" s="11">
        <v>12165.5</v>
      </c>
      <c r="M171" s="12">
        <f t="shared" si="8"/>
        <v>0.8110333333333334</v>
      </c>
      <c r="N171" s="9">
        <v>0</v>
      </c>
      <c r="O171" s="13">
        <v>0</v>
      </c>
      <c r="P171" s="14">
        <v>0</v>
      </c>
    </row>
    <row r="172" spans="1:16" ht="19.5" customHeight="1">
      <c r="A172" s="46"/>
      <c r="B172" s="46"/>
      <c r="C172" s="3"/>
      <c r="D172" s="3">
        <v>4440</v>
      </c>
      <c r="E172" s="47" t="s">
        <v>58</v>
      </c>
      <c r="F172" s="47"/>
      <c r="G172" s="48">
        <v>3938</v>
      </c>
      <c r="H172" s="48"/>
      <c r="I172" s="10">
        <f t="shared" si="6"/>
        <v>3938</v>
      </c>
      <c r="J172" s="12">
        <f t="shared" si="7"/>
        <v>1</v>
      </c>
      <c r="K172" s="8">
        <v>3938</v>
      </c>
      <c r="L172" s="11">
        <v>3938</v>
      </c>
      <c r="M172" s="12">
        <f t="shared" si="8"/>
        <v>1</v>
      </c>
      <c r="N172" s="9">
        <v>0</v>
      </c>
      <c r="O172" s="13">
        <v>0</v>
      </c>
      <c r="P172" s="14">
        <v>0</v>
      </c>
    </row>
    <row r="173" spans="1:16" ht="15" customHeight="1">
      <c r="A173" s="46"/>
      <c r="B173" s="46"/>
      <c r="C173" s="3"/>
      <c r="D173" s="3">
        <v>6050</v>
      </c>
      <c r="E173" s="47" t="s">
        <v>10</v>
      </c>
      <c r="F173" s="47"/>
      <c r="G173" s="48">
        <v>27598</v>
      </c>
      <c r="H173" s="48"/>
      <c r="I173" s="10">
        <f t="shared" si="6"/>
        <v>26885.28</v>
      </c>
      <c r="J173" s="12">
        <f t="shared" si="7"/>
        <v>0.9741749402130588</v>
      </c>
      <c r="K173" s="8">
        <v>0</v>
      </c>
      <c r="L173" s="11">
        <v>0</v>
      </c>
      <c r="M173" s="12">
        <v>0</v>
      </c>
      <c r="N173" s="9">
        <v>27598</v>
      </c>
      <c r="O173" s="13">
        <v>26885.28</v>
      </c>
      <c r="P173" s="14">
        <f>SUM(O173/N173)</f>
        <v>0.9741749402130588</v>
      </c>
    </row>
    <row r="174" spans="1:16" ht="19.5" customHeight="1">
      <c r="A174" s="46"/>
      <c r="B174" s="46"/>
      <c r="C174" s="3"/>
      <c r="D174" s="3">
        <v>6060</v>
      </c>
      <c r="E174" s="47" t="s">
        <v>25</v>
      </c>
      <c r="F174" s="47"/>
      <c r="G174" s="48">
        <v>5832</v>
      </c>
      <c r="H174" s="48"/>
      <c r="I174" s="10">
        <f t="shared" si="6"/>
        <v>5600</v>
      </c>
      <c r="J174" s="12">
        <f t="shared" si="7"/>
        <v>0.9602194787379973</v>
      </c>
      <c r="K174" s="8">
        <v>0</v>
      </c>
      <c r="L174" s="11">
        <v>0</v>
      </c>
      <c r="M174" s="12">
        <v>0</v>
      </c>
      <c r="N174" s="9">
        <v>5832</v>
      </c>
      <c r="O174" s="13">
        <v>5600</v>
      </c>
      <c r="P174" s="14">
        <f>SUM(O174/N174)</f>
        <v>0.9602194787379973</v>
      </c>
    </row>
    <row r="175" spans="1:16" ht="15" customHeight="1">
      <c r="A175" s="38"/>
      <c r="B175" s="38"/>
      <c r="C175" s="27">
        <v>75414</v>
      </c>
      <c r="D175" s="27"/>
      <c r="E175" s="44" t="s">
        <v>71</v>
      </c>
      <c r="F175" s="44"/>
      <c r="G175" s="45">
        <v>65854</v>
      </c>
      <c r="H175" s="45"/>
      <c r="I175" s="28">
        <f t="shared" si="6"/>
        <v>60359.94</v>
      </c>
      <c r="J175" s="29">
        <f t="shared" si="7"/>
        <v>0.9165721140705196</v>
      </c>
      <c r="K175" s="30">
        <v>65854</v>
      </c>
      <c r="L175" s="28">
        <f>SUM(L176:L186)</f>
        <v>60359.94</v>
      </c>
      <c r="M175" s="29">
        <f t="shared" si="8"/>
        <v>0.9165721140705196</v>
      </c>
      <c r="N175" s="31">
        <v>0</v>
      </c>
      <c r="O175" s="32">
        <f>SUM(O176:O186)</f>
        <v>0</v>
      </c>
      <c r="P175" s="33">
        <v>0</v>
      </c>
    </row>
    <row r="176" spans="1:16" ht="15" customHeight="1">
      <c r="A176" s="46"/>
      <c r="B176" s="46"/>
      <c r="C176" s="3"/>
      <c r="D176" s="3">
        <v>4010</v>
      </c>
      <c r="E176" s="47" t="s">
        <v>48</v>
      </c>
      <c r="F176" s="47"/>
      <c r="G176" s="48">
        <v>43965</v>
      </c>
      <c r="H176" s="48"/>
      <c r="I176" s="10">
        <f t="shared" si="6"/>
        <v>43312.63</v>
      </c>
      <c r="J176" s="12">
        <f t="shared" si="7"/>
        <v>0.9851616058228135</v>
      </c>
      <c r="K176" s="8">
        <v>43965</v>
      </c>
      <c r="L176" s="11">
        <v>43312.63</v>
      </c>
      <c r="M176" s="12">
        <f t="shared" si="8"/>
        <v>0.9851616058228135</v>
      </c>
      <c r="N176" s="9">
        <v>0</v>
      </c>
      <c r="O176" s="13">
        <v>0</v>
      </c>
      <c r="P176" s="14">
        <v>0</v>
      </c>
    </row>
    <row r="177" spans="1:16" ht="15" customHeight="1">
      <c r="A177" s="46"/>
      <c r="B177" s="46"/>
      <c r="C177" s="3"/>
      <c r="D177" s="3">
        <v>4040</v>
      </c>
      <c r="E177" s="47" t="s">
        <v>49</v>
      </c>
      <c r="F177" s="47"/>
      <c r="G177" s="48">
        <v>3665</v>
      </c>
      <c r="H177" s="48"/>
      <c r="I177" s="10">
        <f t="shared" si="6"/>
        <v>3664.96</v>
      </c>
      <c r="J177" s="12">
        <f t="shared" si="7"/>
        <v>0.9999890859481583</v>
      </c>
      <c r="K177" s="8">
        <v>3665</v>
      </c>
      <c r="L177" s="11">
        <v>3664.96</v>
      </c>
      <c r="M177" s="12">
        <f t="shared" si="8"/>
        <v>0.9999890859481583</v>
      </c>
      <c r="N177" s="9">
        <v>0</v>
      </c>
      <c r="O177" s="13">
        <v>0</v>
      </c>
      <c r="P177" s="14">
        <v>0</v>
      </c>
    </row>
    <row r="178" spans="1:16" ht="15" customHeight="1">
      <c r="A178" s="46"/>
      <c r="B178" s="46"/>
      <c r="C178" s="3"/>
      <c r="D178" s="3">
        <v>4110</v>
      </c>
      <c r="E178" s="47" t="s">
        <v>21</v>
      </c>
      <c r="F178" s="47"/>
      <c r="G178" s="48">
        <v>8435</v>
      </c>
      <c r="H178" s="48"/>
      <c r="I178" s="10">
        <f t="shared" si="6"/>
        <v>8142.72</v>
      </c>
      <c r="J178" s="12">
        <f t="shared" si="7"/>
        <v>0.96534914048607</v>
      </c>
      <c r="K178" s="8">
        <v>8435</v>
      </c>
      <c r="L178" s="11">
        <v>8142.72</v>
      </c>
      <c r="M178" s="12">
        <f t="shared" si="8"/>
        <v>0.96534914048607</v>
      </c>
      <c r="N178" s="9">
        <v>0</v>
      </c>
      <c r="O178" s="13">
        <v>0</v>
      </c>
      <c r="P178" s="14">
        <v>0</v>
      </c>
    </row>
    <row r="179" spans="1:16" ht="15" customHeight="1">
      <c r="A179" s="46"/>
      <c r="B179" s="46"/>
      <c r="C179" s="3"/>
      <c r="D179" s="3">
        <v>4120</v>
      </c>
      <c r="E179" s="47" t="s">
        <v>22</v>
      </c>
      <c r="F179" s="47"/>
      <c r="G179" s="48">
        <v>1203</v>
      </c>
      <c r="H179" s="48"/>
      <c r="I179" s="10">
        <f t="shared" si="6"/>
        <v>1160.55</v>
      </c>
      <c r="J179" s="12">
        <f t="shared" si="7"/>
        <v>0.9647132169576059</v>
      </c>
      <c r="K179" s="8">
        <v>1203</v>
      </c>
      <c r="L179" s="11">
        <v>1160.55</v>
      </c>
      <c r="M179" s="12">
        <f t="shared" si="8"/>
        <v>0.9647132169576059</v>
      </c>
      <c r="N179" s="9">
        <v>0</v>
      </c>
      <c r="O179" s="13">
        <v>0</v>
      </c>
      <c r="P179" s="14">
        <v>0</v>
      </c>
    </row>
    <row r="180" spans="1:16" ht="19.5" customHeight="1">
      <c r="A180" s="46"/>
      <c r="B180" s="46"/>
      <c r="C180" s="3"/>
      <c r="D180" s="3">
        <v>4140</v>
      </c>
      <c r="E180" s="47" t="s">
        <v>56</v>
      </c>
      <c r="F180" s="47"/>
      <c r="G180" s="48">
        <v>192</v>
      </c>
      <c r="H180" s="48"/>
      <c r="I180" s="10">
        <f t="shared" si="6"/>
        <v>68.36</v>
      </c>
      <c r="J180" s="12">
        <f t="shared" si="7"/>
        <v>0.35604166666666665</v>
      </c>
      <c r="K180" s="8">
        <v>192</v>
      </c>
      <c r="L180" s="11">
        <v>68.36</v>
      </c>
      <c r="M180" s="12">
        <f t="shared" si="8"/>
        <v>0.35604166666666665</v>
      </c>
      <c r="N180" s="9">
        <v>0</v>
      </c>
      <c r="O180" s="13">
        <v>0</v>
      </c>
      <c r="P180" s="14">
        <v>0</v>
      </c>
    </row>
    <row r="181" spans="1:16" ht="15" customHeight="1">
      <c r="A181" s="46"/>
      <c r="B181" s="46"/>
      <c r="C181" s="3"/>
      <c r="D181" s="3">
        <v>4210</v>
      </c>
      <c r="E181" s="47" t="s">
        <v>13</v>
      </c>
      <c r="F181" s="47"/>
      <c r="G181" s="48">
        <v>1800</v>
      </c>
      <c r="H181" s="48"/>
      <c r="I181" s="10">
        <f t="shared" si="6"/>
        <v>800</v>
      </c>
      <c r="J181" s="12">
        <f t="shared" si="7"/>
        <v>0.4444444444444444</v>
      </c>
      <c r="K181" s="8">
        <v>1800</v>
      </c>
      <c r="L181" s="11">
        <v>800</v>
      </c>
      <c r="M181" s="12">
        <f t="shared" si="8"/>
        <v>0.4444444444444444</v>
      </c>
      <c r="N181" s="9">
        <v>0</v>
      </c>
      <c r="O181" s="13">
        <v>0</v>
      </c>
      <c r="P181" s="14">
        <v>0</v>
      </c>
    </row>
    <row r="182" spans="1:16" ht="15" customHeight="1">
      <c r="A182" s="46"/>
      <c r="B182" s="46"/>
      <c r="C182" s="3"/>
      <c r="D182" s="3">
        <v>4300</v>
      </c>
      <c r="E182" s="47" t="s">
        <v>14</v>
      </c>
      <c r="F182" s="47"/>
      <c r="G182" s="48">
        <v>1200</v>
      </c>
      <c r="H182" s="48"/>
      <c r="I182" s="10">
        <f t="shared" si="6"/>
        <v>338.6</v>
      </c>
      <c r="J182" s="12">
        <f t="shared" si="7"/>
        <v>0.2821666666666667</v>
      </c>
      <c r="K182" s="8">
        <v>1200</v>
      </c>
      <c r="L182" s="11">
        <v>338.6</v>
      </c>
      <c r="M182" s="12">
        <f t="shared" si="8"/>
        <v>0.2821666666666667</v>
      </c>
      <c r="N182" s="9">
        <v>0</v>
      </c>
      <c r="O182" s="13">
        <v>0</v>
      </c>
      <c r="P182" s="14">
        <v>0</v>
      </c>
    </row>
    <row r="183" spans="1:16" ht="38.25" customHeight="1">
      <c r="A183" s="46"/>
      <c r="B183" s="46"/>
      <c r="C183" s="3"/>
      <c r="D183" s="3">
        <v>4360</v>
      </c>
      <c r="E183" s="47" t="s">
        <v>39</v>
      </c>
      <c r="F183" s="47"/>
      <c r="G183" s="48">
        <v>1500</v>
      </c>
      <c r="H183" s="48"/>
      <c r="I183" s="10">
        <f t="shared" si="6"/>
        <v>663.66</v>
      </c>
      <c r="J183" s="12">
        <f t="shared" si="7"/>
        <v>0.44244</v>
      </c>
      <c r="K183" s="8">
        <v>1500</v>
      </c>
      <c r="L183" s="11">
        <v>663.66</v>
      </c>
      <c r="M183" s="12">
        <f t="shared" si="8"/>
        <v>0.44244</v>
      </c>
      <c r="N183" s="9">
        <v>0</v>
      </c>
      <c r="O183" s="13">
        <v>0</v>
      </c>
      <c r="P183" s="14">
        <v>0</v>
      </c>
    </row>
    <row r="184" spans="1:16" ht="15" customHeight="1">
      <c r="A184" s="46"/>
      <c r="B184" s="46"/>
      <c r="C184" s="3"/>
      <c r="D184" s="3">
        <v>4410</v>
      </c>
      <c r="E184" s="47" t="s">
        <v>52</v>
      </c>
      <c r="F184" s="47"/>
      <c r="G184" s="48">
        <v>1300</v>
      </c>
      <c r="H184" s="48"/>
      <c r="I184" s="10">
        <f t="shared" si="6"/>
        <v>1114.46</v>
      </c>
      <c r="J184" s="12">
        <f t="shared" si="7"/>
        <v>0.8572769230769232</v>
      </c>
      <c r="K184" s="8">
        <v>1300</v>
      </c>
      <c r="L184" s="11">
        <v>1114.46</v>
      </c>
      <c r="M184" s="12">
        <f t="shared" si="8"/>
        <v>0.8572769230769232</v>
      </c>
      <c r="N184" s="9">
        <v>0</v>
      </c>
      <c r="O184" s="13">
        <v>0</v>
      </c>
      <c r="P184" s="14">
        <v>0</v>
      </c>
    </row>
    <row r="185" spans="1:16" ht="22.5" customHeight="1">
      <c r="A185" s="46"/>
      <c r="B185" s="46"/>
      <c r="C185" s="3"/>
      <c r="D185" s="3">
        <v>4440</v>
      </c>
      <c r="E185" s="47" t="s">
        <v>58</v>
      </c>
      <c r="F185" s="47"/>
      <c r="G185" s="48">
        <v>1094</v>
      </c>
      <c r="H185" s="48"/>
      <c r="I185" s="10">
        <f t="shared" si="6"/>
        <v>1094</v>
      </c>
      <c r="J185" s="12">
        <f t="shared" si="7"/>
        <v>1</v>
      </c>
      <c r="K185" s="8">
        <v>1094</v>
      </c>
      <c r="L185" s="11">
        <v>1094</v>
      </c>
      <c r="M185" s="12">
        <f t="shared" si="8"/>
        <v>1</v>
      </c>
      <c r="N185" s="9">
        <v>0</v>
      </c>
      <c r="O185" s="13">
        <v>0</v>
      </c>
      <c r="P185" s="14">
        <v>0</v>
      </c>
    </row>
    <row r="186" spans="1:16" ht="26.25" customHeight="1">
      <c r="A186" s="46"/>
      <c r="B186" s="46"/>
      <c r="C186" s="3"/>
      <c r="D186" s="3">
        <v>4700</v>
      </c>
      <c r="E186" s="47" t="s">
        <v>61</v>
      </c>
      <c r="F186" s="47"/>
      <c r="G186" s="48">
        <v>1500</v>
      </c>
      <c r="H186" s="48"/>
      <c r="I186" s="10">
        <f t="shared" si="6"/>
        <v>0</v>
      </c>
      <c r="J186" s="12">
        <f t="shared" si="7"/>
        <v>0</v>
      </c>
      <c r="K186" s="8">
        <v>1500</v>
      </c>
      <c r="L186" s="11">
        <v>0</v>
      </c>
      <c r="M186" s="12">
        <f t="shared" si="8"/>
        <v>0</v>
      </c>
      <c r="N186" s="9">
        <v>0</v>
      </c>
      <c r="O186" s="13">
        <v>0</v>
      </c>
      <c r="P186" s="14">
        <v>0</v>
      </c>
    </row>
    <row r="187" spans="1:16" ht="15" customHeight="1">
      <c r="A187" s="38"/>
      <c r="B187" s="38"/>
      <c r="C187" s="27">
        <v>75416</v>
      </c>
      <c r="D187" s="27"/>
      <c r="E187" s="44" t="s">
        <v>72</v>
      </c>
      <c r="F187" s="44"/>
      <c r="G187" s="45">
        <v>470888</v>
      </c>
      <c r="H187" s="45"/>
      <c r="I187" s="28">
        <f t="shared" si="6"/>
        <v>445748.56</v>
      </c>
      <c r="J187" s="29">
        <f t="shared" si="7"/>
        <v>0.9466126977115578</v>
      </c>
      <c r="K187" s="30">
        <v>470888</v>
      </c>
      <c r="L187" s="28">
        <f>SUM(L188:L205)</f>
        <v>445748.56</v>
      </c>
      <c r="M187" s="29">
        <f t="shared" si="8"/>
        <v>0.9466126977115578</v>
      </c>
      <c r="N187" s="31">
        <v>0</v>
      </c>
      <c r="O187" s="32">
        <f>SUM(O188:O205)</f>
        <v>0</v>
      </c>
      <c r="P187" s="33">
        <v>0</v>
      </c>
    </row>
    <row r="188" spans="1:16" ht="22.5" customHeight="1">
      <c r="A188" s="46"/>
      <c r="B188" s="46"/>
      <c r="C188" s="3"/>
      <c r="D188" s="3">
        <v>3020</v>
      </c>
      <c r="E188" s="47" t="s">
        <v>19</v>
      </c>
      <c r="F188" s="47"/>
      <c r="G188" s="48">
        <v>5700</v>
      </c>
      <c r="H188" s="48"/>
      <c r="I188" s="10">
        <f t="shared" si="6"/>
        <v>5040</v>
      </c>
      <c r="J188" s="12">
        <f t="shared" si="7"/>
        <v>0.8842105263157894</v>
      </c>
      <c r="K188" s="8">
        <v>5700</v>
      </c>
      <c r="L188" s="11">
        <v>5040</v>
      </c>
      <c r="M188" s="12">
        <f t="shared" si="8"/>
        <v>0.8842105263157894</v>
      </c>
      <c r="N188" s="9">
        <v>0</v>
      </c>
      <c r="O188" s="13">
        <v>0</v>
      </c>
      <c r="P188" s="14">
        <v>0</v>
      </c>
    </row>
    <row r="189" spans="1:16" ht="15" customHeight="1">
      <c r="A189" s="46"/>
      <c r="B189" s="46"/>
      <c r="C189" s="3"/>
      <c r="D189" s="3">
        <v>4010</v>
      </c>
      <c r="E189" s="47" t="s">
        <v>48</v>
      </c>
      <c r="F189" s="47"/>
      <c r="G189" s="48">
        <v>317188</v>
      </c>
      <c r="H189" s="48"/>
      <c r="I189" s="10">
        <f t="shared" si="6"/>
        <v>314265.43</v>
      </c>
      <c r="J189" s="12">
        <f t="shared" si="7"/>
        <v>0.9907860007314274</v>
      </c>
      <c r="K189" s="8">
        <v>317188</v>
      </c>
      <c r="L189" s="11">
        <v>314265.43</v>
      </c>
      <c r="M189" s="12">
        <f t="shared" si="8"/>
        <v>0.9907860007314274</v>
      </c>
      <c r="N189" s="9">
        <v>0</v>
      </c>
      <c r="O189" s="13">
        <v>0</v>
      </c>
      <c r="P189" s="14">
        <v>0</v>
      </c>
    </row>
    <row r="190" spans="1:16" ht="15" customHeight="1">
      <c r="A190" s="46"/>
      <c r="B190" s="46"/>
      <c r="C190" s="3"/>
      <c r="D190" s="3">
        <v>4040</v>
      </c>
      <c r="E190" s="47" t="s">
        <v>49</v>
      </c>
      <c r="F190" s="47"/>
      <c r="G190" s="48">
        <v>25692</v>
      </c>
      <c r="H190" s="48"/>
      <c r="I190" s="10">
        <f t="shared" si="6"/>
        <v>25691.98</v>
      </c>
      <c r="J190" s="12">
        <f t="shared" si="7"/>
        <v>0.9999992215475634</v>
      </c>
      <c r="K190" s="8">
        <v>25692</v>
      </c>
      <c r="L190" s="11">
        <v>25691.98</v>
      </c>
      <c r="M190" s="12">
        <f t="shared" si="8"/>
        <v>0.9999992215475634</v>
      </c>
      <c r="N190" s="9">
        <v>0</v>
      </c>
      <c r="O190" s="13">
        <v>0</v>
      </c>
      <c r="P190" s="14">
        <v>0</v>
      </c>
    </row>
    <row r="191" spans="1:16" ht="15" customHeight="1">
      <c r="A191" s="46"/>
      <c r="B191" s="46"/>
      <c r="C191" s="3"/>
      <c r="D191" s="3">
        <v>4110</v>
      </c>
      <c r="E191" s="47" t="s">
        <v>21</v>
      </c>
      <c r="F191" s="47"/>
      <c r="G191" s="48">
        <v>60300</v>
      </c>
      <c r="H191" s="48"/>
      <c r="I191" s="10">
        <f t="shared" si="6"/>
        <v>56912.4</v>
      </c>
      <c r="J191" s="12">
        <f t="shared" si="7"/>
        <v>0.9438208955223881</v>
      </c>
      <c r="K191" s="8">
        <v>60300</v>
      </c>
      <c r="L191" s="11">
        <v>56912.4</v>
      </c>
      <c r="M191" s="12">
        <f t="shared" si="8"/>
        <v>0.9438208955223881</v>
      </c>
      <c r="N191" s="9">
        <v>0</v>
      </c>
      <c r="O191" s="13">
        <v>0</v>
      </c>
      <c r="P191" s="14">
        <v>0</v>
      </c>
    </row>
    <row r="192" spans="1:16" ht="15" customHeight="1">
      <c r="A192" s="46"/>
      <c r="B192" s="46"/>
      <c r="C192" s="3"/>
      <c r="D192" s="3">
        <v>4120</v>
      </c>
      <c r="E192" s="47" t="s">
        <v>22</v>
      </c>
      <c r="F192" s="47"/>
      <c r="G192" s="48">
        <v>8600</v>
      </c>
      <c r="H192" s="48"/>
      <c r="I192" s="10">
        <f t="shared" si="6"/>
        <v>8111.53</v>
      </c>
      <c r="J192" s="12">
        <f t="shared" si="7"/>
        <v>0.9432011627906977</v>
      </c>
      <c r="K192" s="8">
        <v>8600</v>
      </c>
      <c r="L192" s="11">
        <v>8111.53</v>
      </c>
      <c r="M192" s="12">
        <f t="shared" si="8"/>
        <v>0.9432011627906977</v>
      </c>
      <c r="N192" s="9">
        <v>0</v>
      </c>
      <c r="O192" s="13">
        <v>0</v>
      </c>
      <c r="P192" s="14">
        <v>0</v>
      </c>
    </row>
    <row r="193" spans="1:16" ht="25.5" customHeight="1">
      <c r="A193" s="46"/>
      <c r="B193" s="46"/>
      <c r="C193" s="3"/>
      <c r="D193" s="3">
        <v>4140</v>
      </c>
      <c r="E193" s="47" t="s">
        <v>56</v>
      </c>
      <c r="F193" s="47"/>
      <c r="G193" s="48">
        <v>3550</v>
      </c>
      <c r="H193" s="48"/>
      <c r="I193" s="10">
        <f t="shared" si="6"/>
        <v>478.56</v>
      </c>
      <c r="J193" s="12">
        <f t="shared" si="7"/>
        <v>0.1348056338028169</v>
      </c>
      <c r="K193" s="8">
        <v>3550</v>
      </c>
      <c r="L193" s="11">
        <v>478.56</v>
      </c>
      <c r="M193" s="12">
        <f t="shared" si="8"/>
        <v>0.1348056338028169</v>
      </c>
      <c r="N193" s="9">
        <v>0</v>
      </c>
      <c r="O193" s="13">
        <v>0</v>
      </c>
      <c r="P193" s="14">
        <v>0</v>
      </c>
    </row>
    <row r="194" spans="1:16" ht="15" customHeight="1">
      <c r="A194" s="46"/>
      <c r="B194" s="46"/>
      <c r="C194" s="3"/>
      <c r="D194" s="3">
        <v>4210</v>
      </c>
      <c r="E194" s="47" t="s">
        <v>13</v>
      </c>
      <c r="F194" s="47"/>
      <c r="G194" s="48">
        <v>17500</v>
      </c>
      <c r="H194" s="48"/>
      <c r="I194" s="10">
        <f t="shared" si="6"/>
        <v>14227.22</v>
      </c>
      <c r="J194" s="12">
        <f t="shared" si="7"/>
        <v>0.8129839999999999</v>
      </c>
      <c r="K194" s="8">
        <v>17500</v>
      </c>
      <c r="L194" s="11">
        <v>14227.22</v>
      </c>
      <c r="M194" s="12">
        <f t="shared" si="8"/>
        <v>0.8129839999999999</v>
      </c>
      <c r="N194" s="9">
        <v>0</v>
      </c>
      <c r="O194" s="13">
        <v>0</v>
      </c>
      <c r="P194" s="14">
        <v>0</v>
      </c>
    </row>
    <row r="195" spans="1:16" ht="15" customHeight="1">
      <c r="A195" s="46"/>
      <c r="B195" s="46"/>
      <c r="C195" s="3"/>
      <c r="D195" s="3">
        <v>4260</v>
      </c>
      <c r="E195" s="47" t="s">
        <v>37</v>
      </c>
      <c r="F195" s="47"/>
      <c r="G195" s="48">
        <v>9900</v>
      </c>
      <c r="H195" s="48"/>
      <c r="I195" s="10">
        <f t="shared" si="6"/>
        <v>5871.46</v>
      </c>
      <c r="J195" s="12">
        <f t="shared" si="7"/>
        <v>0.5930767676767676</v>
      </c>
      <c r="K195" s="8">
        <v>9900</v>
      </c>
      <c r="L195" s="11">
        <v>5871.46</v>
      </c>
      <c r="M195" s="12">
        <f t="shared" si="8"/>
        <v>0.5930767676767676</v>
      </c>
      <c r="N195" s="9">
        <v>0</v>
      </c>
      <c r="O195" s="13">
        <v>0</v>
      </c>
      <c r="P195" s="14">
        <v>0</v>
      </c>
    </row>
    <row r="196" spans="1:16" ht="15" customHeight="1">
      <c r="A196" s="46"/>
      <c r="B196" s="46"/>
      <c r="C196" s="3"/>
      <c r="D196" s="3">
        <v>4270</v>
      </c>
      <c r="E196" s="47" t="s">
        <v>24</v>
      </c>
      <c r="F196" s="47"/>
      <c r="G196" s="48">
        <v>600</v>
      </c>
      <c r="H196" s="48"/>
      <c r="I196" s="10">
        <f t="shared" si="6"/>
        <v>282.61</v>
      </c>
      <c r="J196" s="12">
        <f t="shared" si="7"/>
        <v>0.4710166666666667</v>
      </c>
      <c r="K196" s="8">
        <v>600</v>
      </c>
      <c r="L196" s="11">
        <v>282.61</v>
      </c>
      <c r="M196" s="12">
        <f t="shared" si="8"/>
        <v>0.4710166666666667</v>
      </c>
      <c r="N196" s="9">
        <v>0</v>
      </c>
      <c r="O196" s="13">
        <v>0</v>
      </c>
      <c r="P196" s="14">
        <v>0</v>
      </c>
    </row>
    <row r="197" spans="1:16" ht="15" customHeight="1">
      <c r="A197" s="46"/>
      <c r="B197" s="46"/>
      <c r="C197" s="3"/>
      <c r="D197" s="3">
        <v>4280</v>
      </c>
      <c r="E197" s="47" t="s">
        <v>57</v>
      </c>
      <c r="F197" s="47"/>
      <c r="G197" s="48">
        <v>800</v>
      </c>
      <c r="H197" s="48"/>
      <c r="I197" s="10">
        <f t="shared" si="6"/>
        <v>560</v>
      </c>
      <c r="J197" s="12">
        <f t="shared" si="7"/>
        <v>0.7</v>
      </c>
      <c r="K197" s="8">
        <v>800</v>
      </c>
      <c r="L197" s="11">
        <v>560</v>
      </c>
      <c r="M197" s="12">
        <f t="shared" si="8"/>
        <v>0.7</v>
      </c>
      <c r="N197" s="9">
        <v>0</v>
      </c>
      <c r="O197" s="13">
        <v>0</v>
      </c>
      <c r="P197" s="14">
        <v>0</v>
      </c>
    </row>
    <row r="198" spans="1:16" ht="15" customHeight="1">
      <c r="A198" s="46"/>
      <c r="B198" s="46"/>
      <c r="C198" s="3"/>
      <c r="D198" s="3">
        <v>4300</v>
      </c>
      <c r="E198" s="47" t="s">
        <v>14</v>
      </c>
      <c r="F198" s="47"/>
      <c r="G198" s="48">
        <v>2500</v>
      </c>
      <c r="H198" s="48"/>
      <c r="I198" s="10">
        <f t="shared" si="6"/>
        <v>1768.75</v>
      </c>
      <c r="J198" s="12">
        <f t="shared" si="7"/>
        <v>0.7075</v>
      </c>
      <c r="K198" s="8">
        <v>2500</v>
      </c>
      <c r="L198" s="11">
        <v>1768.75</v>
      </c>
      <c r="M198" s="12">
        <f t="shared" si="8"/>
        <v>0.7075</v>
      </c>
      <c r="N198" s="9">
        <v>0</v>
      </c>
      <c r="O198" s="13">
        <v>0</v>
      </c>
      <c r="P198" s="14">
        <v>0</v>
      </c>
    </row>
    <row r="199" spans="1:16" ht="15" customHeight="1">
      <c r="A199" s="46"/>
      <c r="B199" s="46"/>
      <c r="C199" s="3"/>
      <c r="D199" s="3">
        <v>4350</v>
      </c>
      <c r="E199" s="47" t="s">
        <v>38</v>
      </c>
      <c r="F199" s="47"/>
      <c r="G199" s="48">
        <v>1500</v>
      </c>
      <c r="H199" s="48"/>
      <c r="I199" s="10">
        <f aca="true" t="shared" si="9" ref="I199:I262">SUM(L199,O199)</f>
        <v>593.4</v>
      </c>
      <c r="J199" s="12">
        <f aca="true" t="shared" si="10" ref="J199:J262">SUM(I199/G199)</f>
        <v>0.3956</v>
      </c>
      <c r="K199" s="8">
        <v>1500</v>
      </c>
      <c r="L199" s="11">
        <v>593.4</v>
      </c>
      <c r="M199" s="12">
        <f aca="true" t="shared" si="11" ref="M199:M262">SUM(L199/K199)</f>
        <v>0.3956</v>
      </c>
      <c r="N199" s="9">
        <v>0</v>
      </c>
      <c r="O199" s="13">
        <v>0</v>
      </c>
      <c r="P199" s="14">
        <v>0</v>
      </c>
    </row>
    <row r="200" spans="1:16" ht="36" customHeight="1">
      <c r="A200" s="46"/>
      <c r="B200" s="46"/>
      <c r="C200" s="3"/>
      <c r="D200" s="3">
        <v>4360</v>
      </c>
      <c r="E200" s="47" t="s">
        <v>39</v>
      </c>
      <c r="F200" s="47"/>
      <c r="G200" s="48">
        <v>3000</v>
      </c>
      <c r="H200" s="48"/>
      <c r="I200" s="10">
        <f t="shared" si="9"/>
        <v>1418.25</v>
      </c>
      <c r="J200" s="12">
        <f t="shared" si="10"/>
        <v>0.47275</v>
      </c>
      <c r="K200" s="8">
        <v>3000</v>
      </c>
      <c r="L200" s="11">
        <v>1418.25</v>
      </c>
      <c r="M200" s="12">
        <f t="shared" si="11"/>
        <v>0.47275</v>
      </c>
      <c r="N200" s="9">
        <v>0</v>
      </c>
      <c r="O200" s="13">
        <v>0</v>
      </c>
      <c r="P200" s="14">
        <v>0</v>
      </c>
    </row>
    <row r="201" spans="1:16" ht="38.25" customHeight="1">
      <c r="A201" s="46"/>
      <c r="B201" s="46"/>
      <c r="C201" s="3"/>
      <c r="D201" s="3">
        <v>4370</v>
      </c>
      <c r="E201" s="47" t="s">
        <v>40</v>
      </c>
      <c r="F201" s="47"/>
      <c r="G201" s="48">
        <v>1200</v>
      </c>
      <c r="H201" s="48"/>
      <c r="I201" s="10">
        <f t="shared" si="9"/>
        <v>389.99</v>
      </c>
      <c r="J201" s="12">
        <f t="shared" si="10"/>
        <v>0.3249916666666667</v>
      </c>
      <c r="K201" s="8">
        <v>1200</v>
      </c>
      <c r="L201" s="11">
        <v>389.99</v>
      </c>
      <c r="M201" s="12">
        <f t="shared" si="11"/>
        <v>0.3249916666666667</v>
      </c>
      <c r="N201" s="9">
        <v>0</v>
      </c>
      <c r="O201" s="13">
        <v>0</v>
      </c>
      <c r="P201" s="14">
        <v>0</v>
      </c>
    </row>
    <row r="202" spans="1:16" ht="15" customHeight="1">
      <c r="A202" s="46"/>
      <c r="B202" s="46"/>
      <c r="C202" s="3"/>
      <c r="D202" s="3">
        <v>4410</v>
      </c>
      <c r="E202" s="47" t="s">
        <v>52</v>
      </c>
      <c r="F202" s="47"/>
      <c r="G202" s="48">
        <v>2100</v>
      </c>
      <c r="H202" s="48"/>
      <c r="I202" s="10">
        <f t="shared" si="9"/>
        <v>463.85</v>
      </c>
      <c r="J202" s="12">
        <f t="shared" si="10"/>
        <v>0.2208809523809524</v>
      </c>
      <c r="K202" s="8">
        <v>2100</v>
      </c>
      <c r="L202" s="11">
        <v>463.85</v>
      </c>
      <c r="M202" s="12">
        <f t="shared" si="11"/>
        <v>0.2208809523809524</v>
      </c>
      <c r="N202" s="9">
        <v>0</v>
      </c>
      <c r="O202" s="13">
        <v>0</v>
      </c>
      <c r="P202" s="14">
        <v>0</v>
      </c>
    </row>
    <row r="203" spans="1:16" ht="15" customHeight="1">
      <c r="A203" s="46"/>
      <c r="B203" s="46"/>
      <c r="C203" s="3"/>
      <c r="D203" s="3">
        <v>4430</v>
      </c>
      <c r="E203" s="47" t="s">
        <v>15</v>
      </c>
      <c r="F203" s="47"/>
      <c r="G203" s="48">
        <v>2000</v>
      </c>
      <c r="H203" s="48"/>
      <c r="I203" s="10">
        <f t="shared" si="9"/>
        <v>985.13</v>
      </c>
      <c r="J203" s="12">
        <f t="shared" si="10"/>
        <v>0.492565</v>
      </c>
      <c r="K203" s="8">
        <v>2000</v>
      </c>
      <c r="L203" s="11">
        <v>985.13</v>
      </c>
      <c r="M203" s="12">
        <f t="shared" si="11"/>
        <v>0.492565</v>
      </c>
      <c r="N203" s="9">
        <v>0</v>
      </c>
      <c r="O203" s="13">
        <v>0</v>
      </c>
      <c r="P203" s="14">
        <v>0</v>
      </c>
    </row>
    <row r="204" spans="1:16" ht="24" customHeight="1">
      <c r="A204" s="46"/>
      <c r="B204" s="46"/>
      <c r="C204" s="3"/>
      <c r="D204" s="3">
        <v>4440</v>
      </c>
      <c r="E204" s="47" t="s">
        <v>58</v>
      </c>
      <c r="F204" s="47"/>
      <c r="G204" s="48">
        <v>7658</v>
      </c>
      <c r="H204" s="48"/>
      <c r="I204" s="10">
        <f t="shared" si="9"/>
        <v>7658</v>
      </c>
      <c r="J204" s="12">
        <f t="shared" si="10"/>
        <v>1</v>
      </c>
      <c r="K204" s="8">
        <v>7658</v>
      </c>
      <c r="L204" s="11">
        <v>7658</v>
      </c>
      <c r="M204" s="12">
        <f t="shared" si="11"/>
        <v>1</v>
      </c>
      <c r="N204" s="9">
        <v>0</v>
      </c>
      <c r="O204" s="13">
        <v>0</v>
      </c>
      <c r="P204" s="14">
        <v>0</v>
      </c>
    </row>
    <row r="205" spans="1:16" ht="24.75" customHeight="1">
      <c r="A205" s="46"/>
      <c r="B205" s="46"/>
      <c r="C205" s="3"/>
      <c r="D205" s="3">
        <v>4700</v>
      </c>
      <c r="E205" s="47" t="s">
        <v>61</v>
      </c>
      <c r="F205" s="47"/>
      <c r="G205" s="48">
        <v>1100</v>
      </c>
      <c r="H205" s="48"/>
      <c r="I205" s="10">
        <f t="shared" si="9"/>
        <v>1030</v>
      </c>
      <c r="J205" s="12">
        <f t="shared" si="10"/>
        <v>0.9363636363636364</v>
      </c>
      <c r="K205" s="8">
        <v>1100</v>
      </c>
      <c r="L205" s="11">
        <v>1030</v>
      </c>
      <c r="M205" s="12">
        <f t="shared" si="11"/>
        <v>0.9363636363636364</v>
      </c>
      <c r="N205" s="9">
        <v>0</v>
      </c>
      <c r="O205" s="13">
        <v>0</v>
      </c>
      <c r="P205" s="14">
        <v>0</v>
      </c>
    </row>
    <row r="206" spans="1:16" ht="15" customHeight="1">
      <c r="A206" s="49">
        <v>757</v>
      </c>
      <c r="B206" s="49"/>
      <c r="C206" s="19"/>
      <c r="D206" s="19"/>
      <c r="E206" s="42" t="s">
        <v>73</v>
      </c>
      <c r="F206" s="42"/>
      <c r="G206" s="43">
        <v>1058000</v>
      </c>
      <c r="H206" s="43"/>
      <c r="I206" s="20">
        <f t="shared" si="9"/>
        <v>1057439.13</v>
      </c>
      <c r="J206" s="21">
        <f t="shared" si="10"/>
        <v>0.9994698771266539</v>
      </c>
      <c r="K206" s="22">
        <v>1058000</v>
      </c>
      <c r="L206" s="20">
        <f>SUM(L207)</f>
        <v>1057439.13</v>
      </c>
      <c r="M206" s="21">
        <f t="shared" si="11"/>
        <v>0.9994698771266539</v>
      </c>
      <c r="N206" s="23">
        <v>0</v>
      </c>
      <c r="O206" s="24">
        <f>SUM(O207)</f>
        <v>0</v>
      </c>
      <c r="P206" s="25">
        <v>0</v>
      </c>
    </row>
    <row r="207" spans="1:16" ht="33.75" customHeight="1">
      <c r="A207" s="38"/>
      <c r="B207" s="38"/>
      <c r="C207" s="27">
        <v>75702</v>
      </c>
      <c r="D207" s="27"/>
      <c r="E207" s="44" t="s">
        <v>74</v>
      </c>
      <c r="F207" s="44"/>
      <c r="G207" s="45">
        <v>1058000</v>
      </c>
      <c r="H207" s="45"/>
      <c r="I207" s="28">
        <f t="shared" si="9"/>
        <v>1057439.13</v>
      </c>
      <c r="J207" s="29">
        <f t="shared" si="10"/>
        <v>0.9994698771266539</v>
      </c>
      <c r="K207" s="30">
        <v>1058000</v>
      </c>
      <c r="L207" s="28">
        <f>SUM(L208:L209)</f>
        <v>1057439.13</v>
      </c>
      <c r="M207" s="29">
        <f t="shared" si="11"/>
        <v>0.9994698771266539</v>
      </c>
      <c r="N207" s="31">
        <v>0</v>
      </c>
      <c r="O207" s="32">
        <f>SUM(O208:O209)</f>
        <v>0</v>
      </c>
      <c r="P207" s="33">
        <v>0</v>
      </c>
    </row>
    <row r="208" spans="1:16" ht="24.75" customHeight="1">
      <c r="A208" s="46"/>
      <c r="B208" s="46"/>
      <c r="C208" s="3"/>
      <c r="D208" s="3">
        <v>8090</v>
      </c>
      <c r="E208" s="47" t="s">
        <v>75</v>
      </c>
      <c r="F208" s="47"/>
      <c r="G208" s="48">
        <v>50000</v>
      </c>
      <c r="H208" s="48"/>
      <c r="I208" s="10">
        <f t="shared" si="9"/>
        <v>50000</v>
      </c>
      <c r="J208" s="12">
        <f t="shared" si="10"/>
        <v>1</v>
      </c>
      <c r="K208" s="8">
        <v>50000</v>
      </c>
      <c r="L208" s="11">
        <v>50000</v>
      </c>
      <c r="M208" s="12">
        <f t="shared" si="11"/>
        <v>1</v>
      </c>
      <c r="N208" s="9">
        <v>0</v>
      </c>
      <c r="O208" s="13">
        <v>0</v>
      </c>
      <c r="P208" s="14">
        <v>0</v>
      </c>
    </row>
    <row r="209" spans="1:16" ht="42.75" customHeight="1">
      <c r="A209" s="46"/>
      <c r="B209" s="46"/>
      <c r="C209" s="3"/>
      <c r="D209" s="3">
        <v>8110</v>
      </c>
      <c r="E209" s="47" t="s">
        <v>76</v>
      </c>
      <c r="F209" s="47"/>
      <c r="G209" s="48">
        <v>1008000</v>
      </c>
      <c r="H209" s="48"/>
      <c r="I209" s="10">
        <f t="shared" si="9"/>
        <v>1007439.13</v>
      </c>
      <c r="J209" s="12">
        <f t="shared" si="10"/>
        <v>0.9994435813492063</v>
      </c>
      <c r="K209" s="8">
        <v>1008000</v>
      </c>
      <c r="L209" s="11">
        <v>1007439.13</v>
      </c>
      <c r="M209" s="12">
        <f t="shared" si="11"/>
        <v>0.9994435813492063</v>
      </c>
      <c r="N209" s="9">
        <v>0</v>
      </c>
      <c r="O209" s="13">
        <v>0</v>
      </c>
      <c r="P209" s="14">
        <v>0</v>
      </c>
    </row>
    <row r="210" spans="1:16" ht="15" customHeight="1">
      <c r="A210" s="49">
        <v>758</v>
      </c>
      <c r="B210" s="49"/>
      <c r="C210" s="19"/>
      <c r="D210" s="19"/>
      <c r="E210" s="42" t="s">
        <v>77</v>
      </c>
      <c r="F210" s="42"/>
      <c r="G210" s="43">
        <v>152000</v>
      </c>
      <c r="H210" s="43"/>
      <c r="I210" s="20">
        <f t="shared" si="9"/>
        <v>0</v>
      </c>
      <c r="J210" s="21">
        <f t="shared" si="10"/>
        <v>0</v>
      </c>
      <c r="K210" s="22">
        <v>152000</v>
      </c>
      <c r="L210" s="20">
        <f>SUM(L211)</f>
        <v>0</v>
      </c>
      <c r="M210" s="21">
        <f t="shared" si="11"/>
        <v>0</v>
      </c>
      <c r="N210" s="23">
        <v>0</v>
      </c>
      <c r="O210" s="24">
        <f>SUM(O211)</f>
        <v>0</v>
      </c>
      <c r="P210" s="25">
        <v>0</v>
      </c>
    </row>
    <row r="211" spans="1:16" ht="15" customHeight="1">
      <c r="A211" s="38"/>
      <c r="B211" s="38"/>
      <c r="C211" s="27">
        <v>75818</v>
      </c>
      <c r="D211" s="27"/>
      <c r="E211" s="44" t="s">
        <v>78</v>
      </c>
      <c r="F211" s="44"/>
      <c r="G211" s="45">
        <v>152000</v>
      </c>
      <c r="H211" s="45"/>
      <c r="I211" s="28">
        <f t="shared" si="9"/>
        <v>0</v>
      </c>
      <c r="J211" s="29">
        <f t="shared" si="10"/>
        <v>0</v>
      </c>
      <c r="K211" s="30">
        <v>152000</v>
      </c>
      <c r="L211" s="28">
        <f>SUM(L212)</f>
        <v>0</v>
      </c>
      <c r="M211" s="29">
        <f t="shared" si="11"/>
        <v>0</v>
      </c>
      <c r="N211" s="31">
        <v>0</v>
      </c>
      <c r="O211" s="32">
        <f>SUM(O212)</f>
        <v>0</v>
      </c>
      <c r="P211" s="33">
        <v>0</v>
      </c>
    </row>
    <row r="212" spans="1:16" ht="15" customHeight="1">
      <c r="A212" s="46"/>
      <c r="B212" s="46"/>
      <c r="C212" s="3"/>
      <c r="D212" s="3">
        <v>4810</v>
      </c>
      <c r="E212" s="47" t="s">
        <v>79</v>
      </c>
      <c r="F212" s="47"/>
      <c r="G212" s="48">
        <v>152000</v>
      </c>
      <c r="H212" s="48"/>
      <c r="I212" s="10">
        <f t="shared" si="9"/>
        <v>0</v>
      </c>
      <c r="J212" s="12">
        <f t="shared" si="10"/>
        <v>0</v>
      </c>
      <c r="K212" s="8">
        <v>152000</v>
      </c>
      <c r="L212" s="11">
        <v>0</v>
      </c>
      <c r="M212" s="12">
        <f t="shared" si="11"/>
        <v>0</v>
      </c>
      <c r="N212" s="9">
        <v>0</v>
      </c>
      <c r="O212" s="13">
        <v>0</v>
      </c>
      <c r="P212" s="14">
        <v>0</v>
      </c>
    </row>
    <row r="213" spans="1:16" ht="15" customHeight="1">
      <c r="A213" s="49">
        <v>801</v>
      </c>
      <c r="B213" s="49"/>
      <c r="C213" s="19"/>
      <c r="D213" s="19"/>
      <c r="E213" s="42" t="s">
        <v>80</v>
      </c>
      <c r="F213" s="42"/>
      <c r="G213" s="43">
        <v>21639756</v>
      </c>
      <c r="H213" s="43"/>
      <c r="I213" s="20">
        <f t="shared" si="9"/>
        <v>20970643.71</v>
      </c>
      <c r="J213" s="21">
        <f t="shared" si="10"/>
        <v>0.9690794900829751</v>
      </c>
      <c r="K213" s="22">
        <v>21609356</v>
      </c>
      <c r="L213" s="20">
        <f>SUM(L214,L234,L248,L270,L290,L306,L325,L334,L348)</f>
        <v>20940276.470000003</v>
      </c>
      <c r="M213" s="21">
        <f t="shared" si="11"/>
        <v>0.9690375071797606</v>
      </c>
      <c r="N213" s="23">
        <v>30400</v>
      </c>
      <c r="O213" s="24">
        <f>SUM(O214,O234,O248,O270,O290,O306,O325,O334,O348)</f>
        <v>30367.24</v>
      </c>
      <c r="P213" s="25">
        <f>SUM(O213/N213)</f>
        <v>0.9989223684210526</v>
      </c>
    </row>
    <row r="214" spans="1:16" ht="15" customHeight="1">
      <c r="A214" s="38"/>
      <c r="B214" s="38"/>
      <c r="C214" s="27">
        <v>80101</v>
      </c>
      <c r="D214" s="27"/>
      <c r="E214" s="44" t="s">
        <v>81</v>
      </c>
      <c r="F214" s="44"/>
      <c r="G214" s="45">
        <v>9056094</v>
      </c>
      <c r="H214" s="45"/>
      <c r="I214" s="28">
        <f t="shared" si="9"/>
        <v>8914631.43</v>
      </c>
      <c r="J214" s="29">
        <f t="shared" si="10"/>
        <v>0.9843792953120849</v>
      </c>
      <c r="K214" s="30">
        <v>9056094</v>
      </c>
      <c r="L214" s="28">
        <f>SUM(L215:L233)</f>
        <v>8914631.43</v>
      </c>
      <c r="M214" s="29">
        <f t="shared" si="11"/>
        <v>0.9843792953120849</v>
      </c>
      <c r="N214" s="31">
        <v>0</v>
      </c>
      <c r="O214" s="32">
        <f>SUM(O215:O233)</f>
        <v>0</v>
      </c>
      <c r="P214" s="33">
        <v>0</v>
      </c>
    </row>
    <row r="215" spans="1:16" ht="24.75" customHeight="1">
      <c r="A215" s="46"/>
      <c r="B215" s="46"/>
      <c r="C215" s="3"/>
      <c r="D215" s="3">
        <v>3020</v>
      </c>
      <c r="E215" s="47" t="s">
        <v>19</v>
      </c>
      <c r="F215" s="47"/>
      <c r="G215" s="48">
        <v>150536</v>
      </c>
      <c r="H215" s="48"/>
      <c r="I215" s="10">
        <f t="shared" si="9"/>
        <v>147736.44</v>
      </c>
      <c r="J215" s="12">
        <f t="shared" si="10"/>
        <v>0.9814027209438274</v>
      </c>
      <c r="K215" s="8">
        <v>150536</v>
      </c>
      <c r="L215" s="11">
        <v>147736.44</v>
      </c>
      <c r="M215" s="12">
        <f t="shared" si="11"/>
        <v>0.9814027209438274</v>
      </c>
      <c r="N215" s="9">
        <v>0</v>
      </c>
      <c r="O215" s="13">
        <v>0</v>
      </c>
      <c r="P215" s="14">
        <v>0</v>
      </c>
    </row>
    <row r="216" spans="1:16" ht="15" customHeight="1">
      <c r="A216" s="46"/>
      <c r="B216" s="46"/>
      <c r="C216" s="3"/>
      <c r="D216" s="3">
        <v>4010</v>
      </c>
      <c r="E216" s="47" t="s">
        <v>48</v>
      </c>
      <c r="F216" s="47"/>
      <c r="G216" s="48">
        <v>6014146</v>
      </c>
      <c r="H216" s="48"/>
      <c r="I216" s="10">
        <f t="shared" si="9"/>
        <v>5980312.22</v>
      </c>
      <c r="J216" s="12">
        <f t="shared" si="10"/>
        <v>0.9943743001915816</v>
      </c>
      <c r="K216" s="8">
        <v>6014146</v>
      </c>
      <c r="L216" s="11">
        <v>5980312.22</v>
      </c>
      <c r="M216" s="12">
        <f t="shared" si="11"/>
        <v>0.9943743001915816</v>
      </c>
      <c r="N216" s="9">
        <v>0</v>
      </c>
      <c r="O216" s="13">
        <v>0</v>
      </c>
      <c r="P216" s="14">
        <v>0</v>
      </c>
    </row>
    <row r="217" spans="1:16" ht="15" customHeight="1">
      <c r="A217" s="46"/>
      <c r="B217" s="46"/>
      <c r="C217" s="3"/>
      <c r="D217" s="3">
        <v>4040</v>
      </c>
      <c r="E217" s="47" t="s">
        <v>49</v>
      </c>
      <c r="F217" s="47"/>
      <c r="G217" s="48">
        <v>460953</v>
      </c>
      <c r="H217" s="48"/>
      <c r="I217" s="10">
        <f t="shared" si="9"/>
        <v>460950.17</v>
      </c>
      <c r="J217" s="12">
        <f t="shared" si="10"/>
        <v>0.9999938605454352</v>
      </c>
      <c r="K217" s="8">
        <v>460953</v>
      </c>
      <c r="L217" s="11">
        <v>460950.17</v>
      </c>
      <c r="M217" s="12">
        <f t="shared" si="11"/>
        <v>0.9999938605454352</v>
      </c>
      <c r="N217" s="9">
        <v>0</v>
      </c>
      <c r="O217" s="13">
        <v>0</v>
      </c>
      <c r="P217" s="14">
        <v>0</v>
      </c>
    </row>
    <row r="218" spans="1:16" ht="15" customHeight="1">
      <c r="A218" s="46"/>
      <c r="B218" s="46"/>
      <c r="C218" s="3"/>
      <c r="D218" s="3">
        <v>4110</v>
      </c>
      <c r="E218" s="47" t="s">
        <v>21</v>
      </c>
      <c r="F218" s="47"/>
      <c r="G218" s="48">
        <v>1083324</v>
      </c>
      <c r="H218" s="48"/>
      <c r="I218" s="10">
        <f t="shared" si="9"/>
        <v>1065763.95</v>
      </c>
      <c r="J218" s="12">
        <f t="shared" si="10"/>
        <v>0.9837905834265649</v>
      </c>
      <c r="K218" s="8">
        <v>1083324</v>
      </c>
      <c r="L218" s="11">
        <v>1065763.95</v>
      </c>
      <c r="M218" s="12">
        <f t="shared" si="11"/>
        <v>0.9837905834265649</v>
      </c>
      <c r="N218" s="9">
        <v>0</v>
      </c>
      <c r="O218" s="13">
        <v>0</v>
      </c>
      <c r="P218" s="14">
        <v>0</v>
      </c>
    </row>
    <row r="219" spans="1:16" ht="15" customHeight="1">
      <c r="A219" s="46"/>
      <c r="B219" s="46"/>
      <c r="C219" s="3"/>
      <c r="D219" s="3">
        <v>4120</v>
      </c>
      <c r="E219" s="47" t="s">
        <v>22</v>
      </c>
      <c r="F219" s="47"/>
      <c r="G219" s="48">
        <v>128764</v>
      </c>
      <c r="H219" s="48"/>
      <c r="I219" s="10">
        <f t="shared" si="9"/>
        <v>120577.94</v>
      </c>
      <c r="J219" s="12">
        <f t="shared" si="10"/>
        <v>0.9364258643720295</v>
      </c>
      <c r="K219" s="8">
        <v>128764</v>
      </c>
      <c r="L219" s="11">
        <v>120577.94</v>
      </c>
      <c r="M219" s="12">
        <f t="shared" si="11"/>
        <v>0.9364258643720295</v>
      </c>
      <c r="N219" s="9">
        <v>0</v>
      </c>
      <c r="O219" s="13">
        <v>0</v>
      </c>
      <c r="P219" s="14">
        <v>0</v>
      </c>
    </row>
    <row r="220" spans="1:16" ht="15" customHeight="1">
      <c r="A220" s="46"/>
      <c r="B220" s="46"/>
      <c r="C220" s="3"/>
      <c r="D220" s="3">
        <v>4170</v>
      </c>
      <c r="E220" s="47" t="s">
        <v>23</v>
      </c>
      <c r="F220" s="47"/>
      <c r="G220" s="48">
        <v>6831</v>
      </c>
      <c r="H220" s="48"/>
      <c r="I220" s="10">
        <f t="shared" si="9"/>
        <v>3750</v>
      </c>
      <c r="J220" s="12">
        <f t="shared" si="10"/>
        <v>0.5489679402722881</v>
      </c>
      <c r="K220" s="8">
        <v>6831</v>
      </c>
      <c r="L220" s="11">
        <v>3750</v>
      </c>
      <c r="M220" s="12">
        <f t="shared" si="11"/>
        <v>0.5489679402722881</v>
      </c>
      <c r="N220" s="9">
        <v>0</v>
      </c>
      <c r="O220" s="13">
        <v>0</v>
      </c>
      <c r="P220" s="14">
        <v>0</v>
      </c>
    </row>
    <row r="221" spans="1:16" ht="15" customHeight="1">
      <c r="A221" s="46"/>
      <c r="B221" s="46"/>
      <c r="C221" s="3"/>
      <c r="D221" s="3">
        <v>4210</v>
      </c>
      <c r="E221" s="47" t="s">
        <v>13</v>
      </c>
      <c r="F221" s="47"/>
      <c r="G221" s="48">
        <v>268606</v>
      </c>
      <c r="H221" s="48"/>
      <c r="I221" s="10">
        <f t="shared" si="9"/>
        <v>264071.06</v>
      </c>
      <c r="J221" s="12">
        <f t="shared" si="10"/>
        <v>0.9831167583747198</v>
      </c>
      <c r="K221" s="8">
        <v>268606</v>
      </c>
      <c r="L221" s="11">
        <v>264071.06</v>
      </c>
      <c r="M221" s="12">
        <f t="shared" si="11"/>
        <v>0.9831167583747198</v>
      </c>
      <c r="N221" s="9">
        <v>0</v>
      </c>
      <c r="O221" s="13">
        <v>0</v>
      </c>
      <c r="P221" s="14">
        <v>0</v>
      </c>
    </row>
    <row r="222" spans="1:16" ht="23.25" customHeight="1">
      <c r="A222" s="46"/>
      <c r="B222" s="46"/>
      <c r="C222" s="3"/>
      <c r="D222" s="3">
        <v>4240</v>
      </c>
      <c r="E222" s="47" t="s">
        <v>82</v>
      </c>
      <c r="F222" s="47"/>
      <c r="G222" s="48">
        <v>95192</v>
      </c>
      <c r="H222" s="48"/>
      <c r="I222" s="10">
        <f t="shared" si="9"/>
        <v>94500.56</v>
      </c>
      <c r="J222" s="12">
        <f t="shared" si="10"/>
        <v>0.9927363644003697</v>
      </c>
      <c r="K222" s="8">
        <v>95192</v>
      </c>
      <c r="L222" s="11">
        <v>94500.56</v>
      </c>
      <c r="M222" s="12">
        <f t="shared" si="11"/>
        <v>0.9927363644003697</v>
      </c>
      <c r="N222" s="9">
        <v>0</v>
      </c>
      <c r="O222" s="13">
        <v>0</v>
      </c>
      <c r="P222" s="14">
        <v>0</v>
      </c>
    </row>
    <row r="223" spans="1:16" ht="15" customHeight="1">
      <c r="A223" s="46"/>
      <c r="B223" s="46"/>
      <c r="C223" s="3"/>
      <c r="D223" s="3">
        <v>4260</v>
      </c>
      <c r="E223" s="47" t="s">
        <v>37</v>
      </c>
      <c r="F223" s="47"/>
      <c r="G223" s="48">
        <v>302563</v>
      </c>
      <c r="H223" s="48"/>
      <c r="I223" s="10">
        <f t="shared" si="9"/>
        <v>258191.97</v>
      </c>
      <c r="J223" s="12">
        <f t="shared" si="10"/>
        <v>0.8533494511886781</v>
      </c>
      <c r="K223" s="8">
        <v>302563</v>
      </c>
      <c r="L223" s="11">
        <v>258191.97</v>
      </c>
      <c r="M223" s="12">
        <f t="shared" si="11"/>
        <v>0.8533494511886781</v>
      </c>
      <c r="N223" s="9">
        <v>0</v>
      </c>
      <c r="O223" s="13">
        <v>0</v>
      </c>
      <c r="P223" s="14">
        <v>0</v>
      </c>
    </row>
    <row r="224" spans="1:16" ht="15" customHeight="1">
      <c r="A224" s="46"/>
      <c r="B224" s="46"/>
      <c r="C224" s="3"/>
      <c r="D224" s="3">
        <v>4270</v>
      </c>
      <c r="E224" s="47" t="s">
        <v>24</v>
      </c>
      <c r="F224" s="47"/>
      <c r="G224" s="48">
        <v>45576</v>
      </c>
      <c r="H224" s="48"/>
      <c r="I224" s="10">
        <f t="shared" si="9"/>
        <v>32829.53</v>
      </c>
      <c r="J224" s="12">
        <f t="shared" si="10"/>
        <v>0.7203249517289801</v>
      </c>
      <c r="K224" s="8">
        <v>45576</v>
      </c>
      <c r="L224" s="11">
        <v>32829.53</v>
      </c>
      <c r="M224" s="12">
        <f t="shared" si="11"/>
        <v>0.7203249517289801</v>
      </c>
      <c r="N224" s="9">
        <v>0</v>
      </c>
      <c r="O224" s="13">
        <v>0</v>
      </c>
      <c r="P224" s="14">
        <v>0</v>
      </c>
    </row>
    <row r="225" spans="1:16" ht="15" customHeight="1">
      <c r="A225" s="46"/>
      <c r="B225" s="46"/>
      <c r="C225" s="3"/>
      <c r="D225" s="3">
        <v>4280</v>
      </c>
      <c r="E225" s="47" t="s">
        <v>57</v>
      </c>
      <c r="F225" s="47"/>
      <c r="G225" s="48">
        <v>6977</v>
      </c>
      <c r="H225" s="48"/>
      <c r="I225" s="10">
        <f t="shared" si="9"/>
        <v>6776</v>
      </c>
      <c r="J225" s="12">
        <f t="shared" si="10"/>
        <v>0.9711910563279347</v>
      </c>
      <c r="K225" s="8">
        <v>6977</v>
      </c>
      <c r="L225" s="11">
        <v>6776</v>
      </c>
      <c r="M225" s="12">
        <f t="shared" si="11"/>
        <v>0.9711910563279347</v>
      </c>
      <c r="N225" s="9">
        <v>0</v>
      </c>
      <c r="O225" s="13">
        <v>0</v>
      </c>
      <c r="P225" s="14">
        <v>0</v>
      </c>
    </row>
    <row r="226" spans="1:16" ht="15" customHeight="1">
      <c r="A226" s="46"/>
      <c r="B226" s="46"/>
      <c r="C226" s="3"/>
      <c r="D226" s="3">
        <v>4300</v>
      </c>
      <c r="E226" s="47" t="s">
        <v>14</v>
      </c>
      <c r="F226" s="47"/>
      <c r="G226" s="48">
        <v>118517</v>
      </c>
      <c r="H226" s="48"/>
      <c r="I226" s="10">
        <f t="shared" si="9"/>
        <v>111322.26</v>
      </c>
      <c r="J226" s="12">
        <f t="shared" si="10"/>
        <v>0.9392936034492941</v>
      </c>
      <c r="K226" s="8">
        <v>118517</v>
      </c>
      <c r="L226" s="11">
        <v>111322.26</v>
      </c>
      <c r="M226" s="12">
        <f t="shared" si="11"/>
        <v>0.9392936034492941</v>
      </c>
      <c r="N226" s="9">
        <v>0</v>
      </c>
      <c r="O226" s="13">
        <v>0</v>
      </c>
      <c r="P226" s="14">
        <v>0</v>
      </c>
    </row>
    <row r="227" spans="1:16" ht="15" customHeight="1">
      <c r="A227" s="46"/>
      <c r="B227" s="46"/>
      <c r="C227" s="3"/>
      <c r="D227" s="3">
        <v>4350</v>
      </c>
      <c r="E227" s="47" t="s">
        <v>38</v>
      </c>
      <c r="F227" s="47"/>
      <c r="G227" s="48">
        <v>2742</v>
      </c>
      <c r="H227" s="48"/>
      <c r="I227" s="10">
        <f t="shared" si="9"/>
        <v>2520.08</v>
      </c>
      <c r="J227" s="12">
        <f t="shared" si="10"/>
        <v>0.9190663749088257</v>
      </c>
      <c r="K227" s="8">
        <v>2742</v>
      </c>
      <c r="L227" s="11">
        <v>2520.08</v>
      </c>
      <c r="M227" s="12">
        <f t="shared" si="11"/>
        <v>0.9190663749088257</v>
      </c>
      <c r="N227" s="9">
        <v>0</v>
      </c>
      <c r="O227" s="13">
        <v>0</v>
      </c>
      <c r="P227" s="14">
        <v>0</v>
      </c>
    </row>
    <row r="228" spans="1:16" ht="35.25" customHeight="1">
      <c r="A228" s="46"/>
      <c r="B228" s="46"/>
      <c r="C228" s="3"/>
      <c r="D228" s="3">
        <v>4370</v>
      </c>
      <c r="E228" s="47" t="s">
        <v>40</v>
      </c>
      <c r="F228" s="47"/>
      <c r="G228" s="48">
        <v>11777</v>
      </c>
      <c r="H228" s="48"/>
      <c r="I228" s="10">
        <f t="shared" si="9"/>
        <v>10501.26</v>
      </c>
      <c r="J228" s="12">
        <f t="shared" si="10"/>
        <v>0.8916752993122188</v>
      </c>
      <c r="K228" s="8">
        <v>11777</v>
      </c>
      <c r="L228" s="11">
        <v>10501.26</v>
      </c>
      <c r="M228" s="12">
        <f t="shared" si="11"/>
        <v>0.8916752993122188</v>
      </c>
      <c r="N228" s="9">
        <v>0</v>
      </c>
      <c r="O228" s="13">
        <v>0</v>
      </c>
      <c r="P228" s="14">
        <v>0</v>
      </c>
    </row>
    <row r="229" spans="1:16" ht="15" customHeight="1">
      <c r="A229" s="46"/>
      <c r="B229" s="46"/>
      <c r="C229" s="3"/>
      <c r="D229" s="3">
        <v>4410</v>
      </c>
      <c r="E229" s="47" t="s">
        <v>52</v>
      </c>
      <c r="F229" s="47"/>
      <c r="G229" s="48">
        <v>2187</v>
      </c>
      <c r="H229" s="48"/>
      <c r="I229" s="10">
        <f t="shared" si="9"/>
        <v>1709.99</v>
      </c>
      <c r="J229" s="12">
        <f t="shared" si="10"/>
        <v>0.7818884316415181</v>
      </c>
      <c r="K229" s="8">
        <v>2187</v>
      </c>
      <c r="L229" s="11">
        <v>1709.99</v>
      </c>
      <c r="M229" s="12">
        <f t="shared" si="11"/>
        <v>0.7818884316415181</v>
      </c>
      <c r="N229" s="9">
        <v>0</v>
      </c>
      <c r="O229" s="13">
        <v>0</v>
      </c>
      <c r="P229" s="14">
        <v>0</v>
      </c>
    </row>
    <row r="230" spans="1:16" ht="15" customHeight="1">
      <c r="A230" s="46"/>
      <c r="B230" s="46"/>
      <c r="C230" s="3"/>
      <c r="D230" s="3">
        <v>4430</v>
      </c>
      <c r="E230" s="47" t="s">
        <v>15</v>
      </c>
      <c r="F230" s="47"/>
      <c r="G230" s="48">
        <v>3072</v>
      </c>
      <c r="H230" s="48"/>
      <c r="I230" s="10">
        <f t="shared" si="9"/>
        <v>0</v>
      </c>
      <c r="J230" s="12">
        <f t="shared" si="10"/>
        <v>0</v>
      </c>
      <c r="K230" s="8">
        <v>3072</v>
      </c>
      <c r="L230" s="11">
        <v>0</v>
      </c>
      <c r="M230" s="12">
        <f t="shared" si="11"/>
        <v>0</v>
      </c>
      <c r="N230" s="9">
        <v>0</v>
      </c>
      <c r="O230" s="13">
        <v>0</v>
      </c>
      <c r="P230" s="14">
        <v>0</v>
      </c>
    </row>
    <row r="231" spans="1:16" ht="23.25" customHeight="1">
      <c r="A231" s="46"/>
      <c r="B231" s="46"/>
      <c r="C231" s="3"/>
      <c r="D231" s="3">
        <v>4440</v>
      </c>
      <c r="E231" s="47" t="s">
        <v>58</v>
      </c>
      <c r="F231" s="47"/>
      <c r="G231" s="48">
        <v>343370</v>
      </c>
      <c r="H231" s="48"/>
      <c r="I231" s="10">
        <f t="shared" si="9"/>
        <v>343370</v>
      </c>
      <c r="J231" s="12">
        <f t="shared" si="10"/>
        <v>1</v>
      </c>
      <c r="K231" s="8">
        <v>343370</v>
      </c>
      <c r="L231" s="11">
        <v>343370</v>
      </c>
      <c r="M231" s="12">
        <f t="shared" si="11"/>
        <v>1</v>
      </c>
      <c r="N231" s="9">
        <v>0</v>
      </c>
      <c r="O231" s="13">
        <v>0</v>
      </c>
      <c r="P231" s="14">
        <v>0</v>
      </c>
    </row>
    <row r="232" spans="1:16" ht="24.75" customHeight="1">
      <c r="A232" s="46"/>
      <c r="B232" s="46"/>
      <c r="C232" s="3"/>
      <c r="D232" s="3">
        <v>4520</v>
      </c>
      <c r="E232" s="47" t="s">
        <v>33</v>
      </c>
      <c r="F232" s="47"/>
      <c r="G232" s="48">
        <v>9315</v>
      </c>
      <c r="H232" s="48"/>
      <c r="I232" s="10">
        <f t="shared" si="9"/>
        <v>8235</v>
      </c>
      <c r="J232" s="12">
        <f t="shared" si="10"/>
        <v>0.8840579710144928</v>
      </c>
      <c r="K232" s="8">
        <v>9315</v>
      </c>
      <c r="L232" s="11">
        <v>8235</v>
      </c>
      <c r="M232" s="12">
        <f t="shared" si="11"/>
        <v>0.8840579710144928</v>
      </c>
      <c r="N232" s="9">
        <v>0</v>
      </c>
      <c r="O232" s="13">
        <v>0</v>
      </c>
      <c r="P232" s="14">
        <v>0</v>
      </c>
    </row>
    <row r="233" spans="1:16" ht="26.25" customHeight="1">
      <c r="A233" s="46"/>
      <c r="B233" s="46"/>
      <c r="C233" s="3"/>
      <c r="D233" s="3">
        <v>4700</v>
      </c>
      <c r="E233" s="47" t="s">
        <v>61</v>
      </c>
      <c r="F233" s="47"/>
      <c r="G233" s="48">
        <v>1646</v>
      </c>
      <c r="H233" s="48"/>
      <c r="I233" s="10">
        <f t="shared" si="9"/>
        <v>1513</v>
      </c>
      <c r="J233" s="12">
        <f t="shared" si="10"/>
        <v>0.9191980558930741</v>
      </c>
      <c r="K233" s="8">
        <v>1646</v>
      </c>
      <c r="L233" s="11">
        <v>1513</v>
      </c>
      <c r="M233" s="12">
        <f t="shared" si="11"/>
        <v>0.9191980558930741</v>
      </c>
      <c r="N233" s="9">
        <v>0</v>
      </c>
      <c r="O233" s="13">
        <v>0</v>
      </c>
      <c r="P233" s="14">
        <v>0</v>
      </c>
    </row>
    <row r="234" spans="1:16" ht="15" customHeight="1">
      <c r="A234" s="38"/>
      <c r="B234" s="38"/>
      <c r="C234" s="27">
        <v>80103</v>
      </c>
      <c r="D234" s="27"/>
      <c r="E234" s="44" t="s">
        <v>83</v>
      </c>
      <c r="F234" s="44"/>
      <c r="G234" s="45">
        <v>1055681</v>
      </c>
      <c r="H234" s="45"/>
      <c r="I234" s="28">
        <f t="shared" si="9"/>
        <v>1004684.2799999999</v>
      </c>
      <c r="J234" s="29">
        <f t="shared" si="10"/>
        <v>0.9516930587933286</v>
      </c>
      <c r="K234" s="30">
        <v>1055681</v>
      </c>
      <c r="L234" s="28">
        <f>SUM(L235:L247)</f>
        <v>1004684.2799999999</v>
      </c>
      <c r="M234" s="29">
        <f t="shared" si="11"/>
        <v>0.9516930587933286</v>
      </c>
      <c r="N234" s="31">
        <v>0</v>
      </c>
      <c r="O234" s="32">
        <f>SUM(O235:O247)</f>
        <v>0</v>
      </c>
      <c r="P234" s="33">
        <v>0</v>
      </c>
    </row>
    <row r="235" spans="1:16" ht="26.25" customHeight="1">
      <c r="A235" s="46"/>
      <c r="B235" s="46"/>
      <c r="C235" s="3"/>
      <c r="D235" s="3">
        <v>3020</v>
      </c>
      <c r="E235" s="47" t="s">
        <v>19</v>
      </c>
      <c r="F235" s="47"/>
      <c r="G235" s="48">
        <v>19431</v>
      </c>
      <c r="H235" s="48"/>
      <c r="I235" s="10">
        <f t="shared" si="9"/>
        <v>18592</v>
      </c>
      <c r="J235" s="12">
        <f t="shared" si="10"/>
        <v>0.9568215737738665</v>
      </c>
      <c r="K235" s="8">
        <v>19431</v>
      </c>
      <c r="L235" s="11">
        <v>18592</v>
      </c>
      <c r="M235" s="12">
        <f t="shared" si="11"/>
        <v>0.9568215737738665</v>
      </c>
      <c r="N235" s="9">
        <v>0</v>
      </c>
      <c r="O235" s="13">
        <v>0</v>
      </c>
      <c r="P235" s="14">
        <v>0</v>
      </c>
    </row>
    <row r="236" spans="1:16" ht="15" customHeight="1">
      <c r="A236" s="46"/>
      <c r="B236" s="46"/>
      <c r="C236" s="3"/>
      <c r="D236" s="3">
        <v>4010</v>
      </c>
      <c r="E236" s="47" t="s">
        <v>48</v>
      </c>
      <c r="F236" s="47"/>
      <c r="G236" s="48">
        <v>655695</v>
      </c>
      <c r="H236" s="48"/>
      <c r="I236" s="10">
        <f t="shared" si="9"/>
        <v>626394.62</v>
      </c>
      <c r="J236" s="12">
        <f t="shared" si="10"/>
        <v>0.9553140103249224</v>
      </c>
      <c r="K236" s="8">
        <v>655695</v>
      </c>
      <c r="L236" s="11">
        <v>626394.62</v>
      </c>
      <c r="M236" s="12">
        <f t="shared" si="11"/>
        <v>0.9553140103249224</v>
      </c>
      <c r="N236" s="9">
        <v>0</v>
      </c>
      <c r="O236" s="13">
        <v>0</v>
      </c>
      <c r="P236" s="14">
        <v>0</v>
      </c>
    </row>
    <row r="237" spans="1:16" ht="15" customHeight="1">
      <c r="A237" s="46"/>
      <c r="B237" s="46"/>
      <c r="C237" s="3"/>
      <c r="D237" s="3">
        <v>4040</v>
      </c>
      <c r="E237" s="47" t="s">
        <v>49</v>
      </c>
      <c r="F237" s="47"/>
      <c r="G237" s="48">
        <v>56219</v>
      </c>
      <c r="H237" s="48"/>
      <c r="I237" s="10">
        <f t="shared" si="9"/>
        <v>56215.58</v>
      </c>
      <c r="J237" s="12">
        <f t="shared" si="10"/>
        <v>0.9999391664739679</v>
      </c>
      <c r="K237" s="8">
        <v>56219</v>
      </c>
      <c r="L237" s="11">
        <v>56215.58</v>
      </c>
      <c r="M237" s="12">
        <f t="shared" si="11"/>
        <v>0.9999391664739679</v>
      </c>
      <c r="N237" s="9">
        <v>0</v>
      </c>
      <c r="O237" s="13">
        <v>0</v>
      </c>
      <c r="P237" s="14">
        <v>0</v>
      </c>
    </row>
    <row r="238" spans="1:16" ht="15" customHeight="1">
      <c r="A238" s="46"/>
      <c r="B238" s="46"/>
      <c r="C238" s="3"/>
      <c r="D238" s="3">
        <v>4110</v>
      </c>
      <c r="E238" s="47" t="s">
        <v>21</v>
      </c>
      <c r="F238" s="47"/>
      <c r="G238" s="48">
        <v>115966</v>
      </c>
      <c r="H238" s="48"/>
      <c r="I238" s="10">
        <f t="shared" si="9"/>
        <v>113577.52</v>
      </c>
      <c r="J238" s="12">
        <f t="shared" si="10"/>
        <v>0.9794036183019161</v>
      </c>
      <c r="K238" s="8">
        <v>115966</v>
      </c>
      <c r="L238" s="11">
        <v>113577.52</v>
      </c>
      <c r="M238" s="12">
        <f t="shared" si="11"/>
        <v>0.9794036183019161</v>
      </c>
      <c r="N238" s="9">
        <v>0</v>
      </c>
      <c r="O238" s="13">
        <v>0</v>
      </c>
      <c r="P238" s="14">
        <v>0</v>
      </c>
    </row>
    <row r="239" spans="1:16" ht="15" customHeight="1">
      <c r="A239" s="46"/>
      <c r="B239" s="46"/>
      <c r="C239" s="3"/>
      <c r="D239" s="3">
        <v>4120</v>
      </c>
      <c r="E239" s="47" t="s">
        <v>22</v>
      </c>
      <c r="F239" s="47"/>
      <c r="G239" s="48">
        <v>16062</v>
      </c>
      <c r="H239" s="48"/>
      <c r="I239" s="10">
        <f t="shared" si="9"/>
        <v>13473.32</v>
      </c>
      <c r="J239" s="12">
        <f t="shared" si="10"/>
        <v>0.8388320258996389</v>
      </c>
      <c r="K239" s="8">
        <v>16062</v>
      </c>
      <c r="L239" s="11">
        <v>13473.32</v>
      </c>
      <c r="M239" s="12">
        <f t="shared" si="11"/>
        <v>0.8388320258996389</v>
      </c>
      <c r="N239" s="9">
        <v>0</v>
      </c>
      <c r="O239" s="13">
        <v>0</v>
      </c>
      <c r="P239" s="14">
        <v>0</v>
      </c>
    </row>
    <row r="240" spans="1:16" ht="15" customHeight="1">
      <c r="A240" s="46"/>
      <c r="B240" s="46"/>
      <c r="C240" s="3"/>
      <c r="D240" s="3">
        <v>4210</v>
      </c>
      <c r="E240" s="47" t="s">
        <v>13</v>
      </c>
      <c r="F240" s="47"/>
      <c r="G240" s="48">
        <v>58755</v>
      </c>
      <c r="H240" s="48"/>
      <c r="I240" s="10">
        <f t="shared" si="9"/>
        <v>57838.24</v>
      </c>
      <c r="J240" s="12">
        <f t="shared" si="10"/>
        <v>0.9843969023912859</v>
      </c>
      <c r="K240" s="8">
        <v>58755</v>
      </c>
      <c r="L240" s="11">
        <v>57838.24</v>
      </c>
      <c r="M240" s="12">
        <f t="shared" si="11"/>
        <v>0.9843969023912859</v>
      </c>
      <c r="N240" s="9">
        <v>0</v>
      </c>
      <c r="O240" s="13">
        <v>0</v>
      </c>
      <c r="P240" s="14">
        <v>0</v>
      </c>
    </row>
    <row r="241" spans="1:16" ht="19.5" customHeight="1">
      <c r="A241" s="46"/>
      <c r="B241" s="46"/>
      <c r="C241" s="3"/>
      <c r="D241" s="3">
        <v>4240</v>
      </c>
      <c r="E241" s="47" t="s">
        <v>82</v>
      </c>
      <c r="F241" s="47"/>
      <c r="G241" s="48">
        <v>2565</v>
      </c>
      <c r="H241" s="48"/>
      <c r="I241" s="10">
        <f t="shared" si="9"/>
        <v>1565</v>
      </c>
      <c r="J241" s="12">
        <f t="shared" si="10"/>
        <v>0.6101364522417154</v>
      </c>
      <c r="K241" s="8">
        <v>2565</v>
      </c>
      <c r="L241" s="11">
        <v>1565</v>
      </c>
      <c r="M241" s="12">
        <f t="shared" si="11"/>
        <v>0.6101364522417154</v>
      </c>
      <c r="N241" s="9">
        <v>0</v>
      </c>
      <c r="O241" s="13">
        <v>0</v>
      </c>
      <c r="P241" s="14">
        <v>0</v>
      </c>
    </row>
    <row r="242" spans="1:16" ht="15" customHeight="1">
      <c r="A242" s="46"/>
      <c r="B242" s="46"/>
      <c r="C242" s="3"/>
      <c r="D242" s="3">
        <v>4260</v>
      </c>
      <c r="E242" s="47" t="s">
        <v>37</v>
      </c>
      <c r="F242" s="47"/>
      <c r="G242" s="48">
        <v>70860</v>
      </c>
      <c r="H242" s="48"/>
      <c r="I242" s="10">
        <f t="shared" si="9"/>
        <v>60177.11</v>
      </c>
      <c r="J242" s="12">
        <f t="shared" si="10"/>
        <v>0.8492394863110359</v>
      </c>
      <c r="K242" s="8">
        <v>70860</v>
      </c>
      <c r="L242" s="11">
        <v>60177.11</v>
      </c>
      <c r="M242" s="12">
        <f t="shared" si="11"/>
        <v>0.8492394863110359</v>
      </c>
      <c r="N242" s="9">
        <v>0</v>
      </c>
      <c r="O242" s="13">
        <v>0</v>
      </c>
      <c r="P242" s="14">
        <v>0</v>
      </c>
    </row>
    <row r="243" spans="1:16" ht="15" customHeight="1">
      <c r="A243" s="46"/>
      <c r="B243" s="46"/>
      <c r="C243" s="3"/>
      <c r="D243" s="3">
        <v>4270</v>
      </c>
      <c r="E243" s="47" t="s">
        <v>24</v>
      </c>
      <c r="F243" s="47"/>
      <c r="G243" s="48">
        <v>12584</v>
      </c>
      <c r="H243" s="48"/>
      <c r="I243" s="10">
        <f t="shared" si="9"/>
        <v>11456.47</v>
      </c>
      <c r="J243" s="12">
        <f t="shared" si="10"/>
        <v>0.9103997139224411</v>
      </c>
      <c r="K243" s="8">
        <v>12584</v>
      </c>
      <c r="L243" s="11">
        <v>11456.47</v>
      </c>
      <c r="M243" s="12">
        <f t="shared" si="11"/>
        <v>0.9103997139224411</v>
      </c>
      <c r="N243" s="9">
        <v>0</v>
      </c>
      <c r="O243" s="13">
        <v>0</v>
      </c>
      <c r="P243" s="14">
        <v>0</v>
      </c>
    </row>
    <row r="244" spans="1:16" ht="15" customHeight="1">
      <c r="A244" s="46"/>
      <c r="B244" s="46"/>
      <c r="C244" s="3"/>
      <c r="D244" s="3">
        <v>4280</v>
      </c>
      <c r="E244" s="47" t="s">
        <v>57</v>
      </c>
      <c r="F244" s="47"/>
      <c r="G244" s="48">
        <v>588</v>
      </c>
      <c r="H244" s="48"/>
      <c r="I244" s="10">
        <f t="shared" si="9"/>
        <v>268</v>
      </c>
      <c r="J244" s="12">
        <f t="shared" si="10"/>
        <v>0.4557823129251701</v>
      </c>
      <c r="K244" s="8">
        <v>588</v>
      </c>
      <c r="L244" s="11">
        <v>268</v>
      </c>
      <c r="M244" s="12">
        <f t="shared" si="11"/>
        <v>0.4557823129251701</v>
      </c>
      <c r="N244" s="9">
        <v>0</v>
      </c>
      <c r="O244" s="13">
        <v>0</v>
      </c>
      <c r="P244" s="14">
        <v>0</v>
      </c>
    </row>
    <row r="245" spans="1:16" ht="15" customHeight="1">
      <c r="A245" s="46"/>
      <c r="B245" s="46"/>
      <c r="C245" s="3"/>
      <c r="D245" s="3">
        <v>4300</v>
      </c>
      <c r="E245" s="47" t="s">
        <v>14</v>
      </c>
      <c r="F245" s="47"/>
      <c r="G245" s="48">
        <v>7421</v>
      </c>
      <c r="H245" s="48"/>
      <c r="I245" s="10">
        <f t="shared" si="9"/>
        <v>5719.66</v>
      </c>
      <c r="J245" s="12">
        <f t="shared" si="10"/>
        <v>0.7707397924807977</v>
      </c>
      <c r="K245" s="8">
        <v>7421</v>
      </c>
      <c r="L245" s="11">
        <v>5719.66</v>
      </c>
      <c r="M245" s="12">
        <f t="shared" si="11"/>
        <v>0.7707397924807977</v>
      </c>
      <c r="N245" s="9">
        <v>0</v>
      </c>
      <c r="O245" s="13">
        <v>0</v>
      </c>
      <c r="P245" s="14">
        <v>0</v>
      </c>
    </row>
    <row r="246" spans="1:16" ht="33.75" customHeight="1">
      <c r="A246" s="46"/>
      <c r="B246" s="46"/>
      <c r="C246" s="3"/>
      <c r="D246" s="3">
        <v>4370</v>
      </c>
      <c r="E246" s="47" t="s">
        <v>40</v>
      </c>
      <c r="F246" s="47"/>
      <c r="G246" s="48">
        <v>512</v>
      </c>
      <c r="H246" s="48"/>
      <c r="I246" s="10">
        <f t="shared" si="9"/>
        <v>383.76</v>
      </c>
      <c r="J246" s="12">
        <f t="shared" si="10"/>
        <v>0.74953125</v>
      </c>
      <c r="K246" s="8">
        <v>512</v>
      </c>
      <c r="L246" s="11">
        <v>383.76</v>
      </c>
      <c r="M246" s="12">
        <f t="shared" si="11"/>
        <v>0.74953125</v>
      </c>
      <c r="N246" s="9">
        <v>0</v>
      </c>
      <c r="O246" s="13">
        <v>0</v>
      </c>
      <c r="P246" s="14">
        <v>0</v>
      </c>
    </row>
    <row r="247" spans="1:16" ht="19.5" customHeight="1">
      <c r="A247" s="46"/>
      <c r="B247" s="46"/>
      <c r="C247" s="3"/>
      <c r="D247" s="3">
        <v>4440</v>
      </c>
      <c r="E247" s="47" t="s">
        <v>58</v>
      </c>
      <c r="F247" s="47"/>
      <c r="G247" s="48">
        <v>39023</v>
      </c>
      <c r="H247" s="48"/>
      <c r="I247" s="10">
        <f t="shared" si="9"/>
        <v>39023</v>
      </c>
      <c r="J247" s="12">
        <f t="shared" si="10"/>
        <v>1</v>
      </c>
      <c r="K247" s="8">
        <v>39023</v>
      </c>
      <c r="L247" s="11">
        <v>39023</v>
      </c>
      <c r="M247" s="12">
        <f t="shared" si="11"/>
        <v>1</v>
      </c>
      <c r="N247" s="9">
        <v>0</v>
      </c>
      <c r="O247" s="13">
        <v>0</v>
      </c>
      <c r="P247" s="14">
        <v>0</v>
      </c>
    </row>
    <row r="248" spans="1:16" ht="15" customHeight="1">
      <c r="A248" s="38"/>
      <c r="B248" s="38"/>
      <c r="C248" s="27">
        <v>80104</v>
      </c>
      <c r="D248" s="27"/>
      <c r="E248" s="44" t="s">
        <v>84</v>
      </c>
      <c r="F248" s="44"/>
      <c r="G248" s="45">
        <v>2953763</v>
      </c>
      <c r="H248" s="45"/>
      <c r="I248" s="28">
        <f t="shared" si="9"/>
        <v>2807764.6699999995</v>
      </c>
      <c r="J248" s="29">
        <f t="shared" si="10"/>
        <v>0.9505720905841124</v>
      </c>
      <c r="K248" s="30">
        <v>2953763</v>
      </c>
      <c r="L248" s="28">
        <f>SUM(L249:L269)</f>
        <v>2807764.6699999995</v>
      </c>
      <c r="M248" s="29">
        <f t="shared" si="11"/>
        <v>0.9505720905841124</v>
      </c>
      <c r="N248" s="31">
        <v>0</v>
      </c>
      <c r="O248" s="32">
        <f>SUM(O249:O269)</f>
        <v>0</v>
      </c>
      <c r="P248" s="33">
        <v>0</v>
      </c>
    </row>
    <row r="249" spans="1:16" ht="24" customHeight="1">
      <c r="A249" s="46"/>
      <c r="B249" s="46"/>
      <c r="C249" s="3"/>
      <c r="D249" s="3">
        <v>2540</v>
      </c>
      <c r="E249" s="47" t="s">
        <v>85</v>
      </c>
      <c r="F249" s="47"/>
      <c r="G249" s="48">
        <v>132500</v>
      </c>
      <c r="H249" s="48"/>
      <c r="I249" s="10">
        <f t="shared" si="9"/>
        <v>132492</v>
      </c>
      <c r="J249" s="12">
        <f t="shared" si="10"/>
        <v>0.9999396226415095</v>
      </c>
      <c r="K249" s="8">
        <v>132500</v>
      </c>
      <c r="L249" s="11">
        <v>132492</v>
      </c>
      <c r="M249" s="12">
        <f t="shared" si="11"/>
        <v>0.9999396226415095</v>
      </c>
      <c r="N249" s="9">
        <v>0</v>
      </c>
      <c r="O249" s="13">
        <v>0</v>
      </c>
      <c r="P249" s="14">
        <v>0</v>
      </c>
    </row>
    <row r="250" spans="1:16" ht="24.75" customHeight="1">
      <c r="A250" s="46"/>
      <c r="B250" s="46"/>
      <c r="C250" s="3"/>
      <c r="D250" s="3">
        <v>3020</v>
      </c>
      <c r="E250" s="47" t="s">
        <v>19</v>
      </c>
      <c r="F250" s="47"/>
      <c r="G250" s="48">
        <v>15486</v>
      </c>
      <c r="H250" s="48"/>
      <c r="I250" s="10">
        <f t="shared" si="9"/>
        <v>4174.26</v>
      </c>
      <c r="J250" s="12">
        <f t="shared" si="10"/>
        <v>0.26955056179775283</v>
      </c>
      <c r="K250" s="8">
        <v>15486</v>
      </c>
      <c r="L250" s="11">
        <v>4174.26</v>
      </c>
      <c r="M250" s="12">
        <f t="shared" si="11"/>
        <v>0.26955056179775283</v>
      </c>
      <c r="N250" s="9">
        <v>0</v>
      </c>
      <c r="O250" s="13">
        <v>0</v>
      </c>
      <c r="P250" s="14">
        <v>0</v>
      </c>
    </row>
    <row r="251" spans="1:16" ht="15" customHeight="1">
      <c r="A251" s="46"/>
      <c r="B251" s="46"/>
      <c r="C251" s="3"/>
      <c r="D251" s="3">
        <v>4010</v>
      </c>
      <c r="E251" s="47" t="s">
        <v>48</v>
      </c>
      <c r="F251" s="47"/>
      <c r="G251" s="48">
        <v>1715484</v>
      </c>
      <c r="H251" s="48"/>
      <c r="I251" s="10">
        <f t="shared" si="9"/>
        <v>1663227.72</v>
      </c>
      <c r="J251" s="12">
        <f t="shared" si="10"/>
        <v>0.9695384626146324</v>
      </c>
      <c r="K251" s="8">
        <v>1715484</v>
      </c>
      <c r="L251" s="11">
        <v>1663227.72</v>
      </c>
      <c r="M251" s="12">
        <f t="shared" si="11"/>
        <v>0.9695384626146324</v>
      </c>
      <c r="N251" s="9">
        <v>0</v>
      </c>
      <c r="O251" s="13">
        <v>0</v>
      </c>
      <c r="P251" s="14">
        <v>0</v>
      </c>
    </row>
    <row r="252" spans="1:16" ht="15" customHeight="1">
      <c r="A252" s="46"/>
      <c r="B252" s="46"/>
      <c r="C252" s="3"/>
      <c r="D252" s="3">
        <v>4040</v>
      </c>
      <c r="E252" s="47" t="s">
        <v>49</v>
      </c>
      <c r="F252" s="47"/>
      <c r="G252" s="48">
        <v>126949</v>
      </c>
      <c r="H252" s="48"/>
      <c r="I252" s="10">
        <f t="shared" si="9"/>
        <v>126947.44</v>
      </c>
      <c r="J252" s="12">
        <f t="shared" si="10"/>
        <v>0.9999877116007215</v>
      </c>
      <c r="K252" s="8">
        <v>126949</v>
      </c>
      <c r="L252" s="11">
        <v>126947.44</v>
      </c>
      <c r="M252" s="12">
        <f t="shared" si="11"/>
        <v>0.9999877116007215</v>
      </c>
      <c r="N252" s="9">
        <v>0</v>
      </c>
      <c r="O252" s="13">
        <v>0</v>
      </c>
      <c r="P252" s="14">
        <v>0</v>
      </c>
    </row>
    <row r="253" spans="1:16" ht="15" customHeight="1">
      <c r="A253" s="46"/>
      <c r="B253" s="46"/>
      <c r="C253" s="3"/>
      <c r="D253" s="3">
        <v>4110</v>
      </c>
      <c r="E253" s="47" t="s">
        <v>21</v>
      </c>
      <c r="F253" s="47"/>
      <c r="G253" s="48">
        <v>316936</v>
      </c>
      <c r="H253" s="48"/>
      <c r="I253" s="10">
        <f t="shared" si="9"/>
        <v>304660.43</v>
      </c>
      <c r="J253" s="12">
        <f t="shared" si="10"/>
        <v>0.9612679847035364</v>
      </c>
      <c r="K253" s="8">
        <v>316936</v>
      </c>
      <c r="L253" s="11">
        <v>304660.43</v>
      </c>
      <c r="M253" s="12">
        <f t="shared" si="11"/>
        <v>0.9612679847035364</v>
      </c>
      <c r="N253" s="9">
        <v>0</v>
      </c>
      <c r="O253" s="13">
        <v>0</v>
      </c>
      <c r="P253" s="14">
        <v>0</v>
      </c>
    </row>
    <row r="254" spans="1:16" ht="15" customHeight="1">
      <c r="A254" s="46"/>
      <c r="B254" s="46"/>
      <c r="C254" s="3"/>
      <c r="D254" s="3">
        <v>4120</v>
      </c>
      <c r="E254" s="47" t="s">
        <v>22</v>
      </c>
      <c r="F254" s="47"/>
      <c r="G254" s="48">
        <v>42265</v>
      </c>
      <c r="H254" s="48"/>
      <c r="I254" s="10">
        <f t="shared" si="9"/>
        <v>32643.59</v>
      </c>
      <c r="J254" s="12">
        <f t="shared" si="10"/>
        <v>0.7723551401869159</v>
      </c>
      <c r="K254" s="8">
        <v>42265</v>
      </c>
      <c r="L254" s="11">
        <v>32643.59</v>
      </c>
      <c r="M254" s="12">
        <f t="shared" si="11"/>
        <v>0.7723551401869159</v>
      </c>
      <c r="N254" s="9">
        <v>0</v>
      </c>
      <c r="O254" s="13">
        <v>0</v>
      </c>
      <c r="P254" s="14">
        <v>0</v>
      </c>
    </row>
    <row r="255" spans="1:16" ht="15" customHeight="1">
      <c r="A255" s="46"/>
      <c r="B255" s="46"/>
      <c r="C255" s="3"/>
      <c r="D255" s="3">
        <v>4170</v>
      </c>
      <c r="E255" s="47" t="s">
        <v>23</v>
      </c>
      <c r="F255" s="47"/>
      <c r="G255" s="48">
        <v>6144</v>
      </c>
      <c r="H255" s="48"/>
      <c r="I255" s="10">
        <f t="shared" si="9"/>
        <v>1400</v>
      </c>
      <c r="J255" s="12">
        <f t="shared" si="10"/>
        <v>0.22786458333333334</v>
      </c>
      <c r="K255" s="8">
        <v>6144</v>
      </c>
      <c r="L255" s="11">
        <v>1400</v>
      </c>
      <c r="M255" s="12">
        <f t="shared" si="11"/>
        <v>0.22786458333333334</v>
      </c>
      <c r="N255" s="9">
        <v>0</v>
      </c>
      <c r="O255" s="13">
        <v>0</v>
      </c>
      <c r="P255" s="14">
        <v>0</v>
      </c>
    </row>
    <row r="256" spans="1:16" ht="15" customHeight="1">
      <c r="A256" s="46"/>
      <c r="B256" s="46"/>
      <c r="C256" s="3"/>
      <c r="D256" s="3">
        <v>4210</v>
      </c>
      <c r="E256" s="47" t="s">
        <v>13</v>
      </c>
      <c r="F256" s="47"/>
      <c r="G256" s="48">
        <v>64302</v>
      </c>
      <c r="H256" s="48"/>
      <c r="I256" s="10">
        <f t="shared" si="9"/>
        <v>63400.09</v>
      </c>
      <c r="J256" s="12">
        <f t="shared" si="10"/>
        <v>0.9859738421822026</v>
      </c>
      <c r="K256" s="8">
        <v>64302</v>
      </c>
      <c r="L256" s="11">
        <v>63400.09</v>
      </c>
      <c r="M256" s="12">
        <f t="shared" si="11"/>
        <v>0.9859738421822026</v>
      </c>
      <c r="N256" s="9">
        <v>0</v>
      </c>
      <c r="O256" s="13">
        <v>0</v>
      </c>
      <c r="P256" s="14">
        <v>0</v>
      </c>
    </row>
    <row r="257" spans="1:16" ht="15" customHeight="1">
      <c r="A257" s="46"/>
      <c r="B257" s="46"/>
      <c r="C257" s="3"/>
      <c r="D257" s="3">
        <v>4220</v>
      </c>
      <c r="E257" s="47" t="s">
        <v>86</v>
      </c>
      <c r="F257" s="47"/>
      <c r="G257" s="48">
        <v>201000</v>
      </c>
      <c r="H257" s="48"/>
      <c r="I257" s="10">
        <f t="shared" si="9"/>
        <v>189919.59</v>
      </c>
      <c r="J257" s="12">
        <f t="shared" si="10"/>
        <v>0.9448735820895522</v>
      </c>
      <c r="K257" s="8">
        <v>201000</v>
      </c>
      <c r="L257" s="11">
        <v>189919.59</v>
      </c>
      <c r="M257" s="12">
        <f t="shared" si="11"/>
        <v>0.9448735820895522</v>
      </c>
      <c r="N257" s="9">
        <v>0</v>
      </c>
      <c r="O257" s="13">
        <v>0</v>
      </c>
      <c r="P257" s="14">
        <v>0</v>
      </c>
    </row>
    <row r="258" spans="1:16" ht="19.5" customHeight="1">
      <c r="A258" s="46"/>
      <c r="B258" s="46"/>
      <c r="C258" s="3"/>
      <c r="D258" s="3">
        <v>4240</v>
      </c>
      <c r="E258" s="47" t="s">
        <v>82</v>
      </c>
      <c r="F258" s="47"/>
      <c r="G258" s="48">
        <v>22200</v>
      </c>
      <c r="H258" s="48"/>
      <c r="I258" s="10">
        <f t="shared" si="9"/>
        <v>21824.48</v>
      </c>
      <c r="J258" s="12">
        <f t="shared" si="10"/>
        <v>0.9830846846846847</v>
      </c>
      <c r="K258" s="8">
        <v>22200</v>
      </c>
      <c r="L258" s="11">
        <v>21824.48</v>
      </c>
      <c r="M258" s="12">
        <f t="shared" si="11"/>
        <v>0.9830846846846847</v>
      </c>
      <c r="N258" s="9">
        <v>0</v>
      </c>
      <c r="O258" s="13">
        <v>0</v>
      </c>
      <c r="P258" s="14">
        <v>0</v>
      </c>
    </row>
    <row r="259" spans="1:16" ht="15" customHeight="1">
      <c r="A259" s="46"/>
      <c r="B259" s="46"/>
      <c r="C259" s="3"/>
      <c r="D259" s="3">
        <v>4260</v>
      </c>
      <c r="E259" s="47" t="s">
        <v>37</v>
      </c>
      <c r="F259" s="47"/>
      <c r="G259" s="48">
        <v>136908</v>
      </c>
      <c r="H259" s="48"/>
      <c r="I259" s="10">
        <f t="shared" si="9"/>
        <v>108296.55</v>
      </c>
      <c r="J259" s="12">
        <f t="shared" si="10"/>
        <v>0.7910169602945044</v>
      </c>
      <c r="K259" s="8">
        <v>136908</v>
      </c>
      <c r="L259" s="11">
        <v>108296.55</v>
      </c>
      <c r="M259" s="12">
        <f t="shared" si="11"/>
        <v>0.7910169602945044</v>
      </c>
      <c r="N259" s="9">
        <v>0</v>
      </c>
      <c r="O259" s="13">
        <v>0</v>
      </c>
      <c r="P259" s="14">
        <v>0</v>
      </c>
    </row>
    <row r="260" spans="1:16" ht="15" customHeight="1">
      <c r="A260" s="46"/>
      <c r="B260" s="46"/>
      <c r="C260" s="3"/>
      <c r="D260" s="3">
        <v>4270</v>
      </c>
      <c r="E260" s="47" t="s">
        <v>24</v>
      </c>
      <c r="F260" s="47"/>
      <c r="G260" s="48">
        <v>20000</v>
      </c>
      <c r="H260" s="48"/>
      <c r="I260" s="10">
        <f t="shared" si="9"/>
        <v>14233.6</v>
      </c>
      <c r="J260" s="12">
        <f t="shared" si="10"/>
        <v>0.71168</v>
      </c>
      <c r="K260" s="8">
        <v>20000</v>
      </c>
      <c r="L260" s="11">
        <v>14233.6</v>
      </c>
      <c r="M260" s="12">
        <f t="shared" si="11"/>
        <v>0.71168</v>
      </c>
      <c r="N260" s="9">
        <v>0</v>
      </c>
      <c r="O260" s="13">
        <v>0</v>
      </c>
      <c r="P260" s="14">
        <v>0</v>
      </c>
    </row>
    <row r="261" spans="1:16" ht="15" customHeight="1">
      <c r="A261" s="46"/>
      <c r="B261" s="46"/>
      <c r="C261" s="3"/>
      <c r="D261" s="3">
        <v>4280</v>
      </c>
      <c r="E261" s="47" t="s">
        <v>57</v>
      </c>
      <c r="F261" s="47"/>
      <c r="G261" s="48">
        <v>3072</v>
      </c>
      <c r="H261" s="48"/>
      <c r="I261" s="10">
        <f t="shared" si="9"/>
        <v>2480</v>
      </c>
      <c r="J261" s="12">
        <f t="shared" si="10"/>
        <v>0.8072916666666666</v>
      </c>
      <c r="K261" s="8">
        <v>3072</v>
      </c>
      <c r="L261" s="11">
        <v>2480</v>
      </c>
      <c r="M261" s="12">
        <f t="shared" si="11"/>
        <v>0.8072916666666666</v>
      </c>
      <c r="N261" s="9">
        <v>0</v>
      </c>
      <c r="O261" s="13">
        <v>0</v>
      </c>
      <c r="P261" s="14">
        <v>0</v>
      </c>
    </row>
    <row r="262" spans="1:16" ht="15" customHeight="1">
      <c r="A262" s="46"/>
      <c r="B262" s="46"/>
      <c r="C262" s="3"/>
      <c r="D262" s="3">
        <v>4300</v>
      </c>
      <c r="E262" s="47" t="s">
        <v>14</v>
      </c>
      <c r="F262" s="47"/>
      <c r="G262" s="48">
        <v>18156</v>
      </c>
      <c r="H262" s="48"/>
      <c r="I262" s="10">
        <f t="shared" si="9"/>
        <v>15007.21</v>
      </c>
      <c r="J262" s="12">
        <f t="shared" si="10"/>
        <v>0.8265702797973121</v>
      </c>
      <c r="K262" s="8">
        <v>18156</v>
      </c>
      <c r="L262" s="11">
        <v>15007.21</v>
      </c>
      <c r="M262" s="12">
        <f t="shared" si="11"/>
        <v>0.8265702797973121</v>
      </c>
      <c r="N262" s="9">
        <v>0</v>
      </c>
      <c r="O262" s="13">
        <v>0</v>
      </c>
      <c r="P262" s="14">
        <v>0</v>
      </c>
    </row>
    <row r="263" spans="1:16" ht="37.5" customHeight="1">
      <c r="A263" s="46"/>
      <c r="B263" s="46"/>
      <c r="C263" s="3"/>
      <c r="D263" s="3">
        <v>4330</v>
      </c>
      <c r="E263" s="47" t="s">
        <v>87</v>
      </c>
      <c r="F263" s="47"/>
      <c r="G263" s="48">
        <v>11550</v>
      </c>
      <c r="H263" s="48"/>
      <c r="I263" s="10">
        <f aca="true" t="shared" si="12" ref="I263:I326">SUM(L263,O263)</f>
        <v>11027.18</v>
      </c>
      <c r="J263" s="12">
        <f aca="true" t="shared" si="13" ref="J263:J326">SUM(I263/G263)</f>
        <v>0.9547341991341992</v>
      </c>
      <c r="K263" s="8">
        <v>11550</v>
      </c>
      <c r="L263" s="11">
        <v>11027.18</v>
      </c>
      <c r="M263" s="12">
        <f aca="true" t="shared" si="14" ref="M263:M326">SUM(L263/K263)</f>
        <v>0.9547341991341992</v>
      </c>
      <c r="N263" s="9">
        <v>0</v>
      </c>
      <c r="O263" s="13">
        <v>0</v>
      </c>
      <c r="P263" s="14">
        <v>0</v>
      </c>
    </row>
    <row r="264" spans="1:16" ht="15" customHeight="1">
      <c r="A264" s="46"/>
      <c r="B264" s="46"/>
      <c r="C264" s="3"/>
      <c r="D264" s="3">
        <v>4350</v>
      </c>
      <c r="E264" s="47" t="s">
        <v>38</v>
      </c>
      <c r="F264" s="47"/>
      <c r="G264" s="48">
        <v>1434</v>
      </c>
      <c r="H264" s="48"/>
      <c r="I264" s="10">
        <f t="shared" si="12"/>
        <v>1224</v>
      </c>
      <c r="J264" s="12">
        <f t="shared" si="13"/>
        <v>0.8535564853556485</v>
      </c>
      <c r="K264" s="8">
        <v>1434</v>
      </c>
      <c r="L264" s="11">
        <v>1224</v>
      </c>
      <c r="M264" s="12">
        <f t="shared" si="14"/>
        <v>0.8535564853556485</v>
      </c>
      <c r="N264" s="9">
        <v>0</v>
      </c>
      <c r="O264" s="13">
        <v>0</v>
      </c>
      <c r="P264" s="14">
        <v>0</v>
      </c>
    </row>
    <row r="265" spans="1:16" ht="34.5" customHeight="1">
      <c r="A265" s="46"/>
      <c r="B265" s="46"/>
      <c r="C265" s="3"/>
      <c r="D265" s="3">
        <v>4370</v>
      </c>
      <c r="E265" s="47" t="s">
        <v>40</v>
      </c>
      <c r="F265" s="47"/>
      <c r="G265" s="48">
        <v>2765</v>
      </c>
      <c r="H265" s="48"/>
      <c r="I265" s="10">
        <f t="shared" si="12"/>
        <v>2124.53</v>
      </c>
      <c r="J265" s="12">
        <f t="shared" si="13"/>
        <v>0.768365280289331</v>
      </c>
      <c r="K265" s="8">
        <v>2765</v>
      </c>
      <c r="L265" s="11">
        <v>2124.53</v>
      </c>
      <c r="M265" s="12">
        <f t="shared" si="14"/>
        <v>0.768365280289331</v>
      </c>
      <c r="N265" s="9">
        <v>0</v>
      </c>
      <c r="O265" s="13">
        <v>0</v>
      </c>
      <c r="P265" s="14">
        <v>0</v>
      </c>
    </row>
    <row r="266" spans="1:16" ht="15" customHeight="1">
      <c r="A266" s="46"/>
      <c r="B266" s="46"/>
      <c r="C266" s="3"/>
      <c r="D266" s="3">
        <v>4410</v>
      </c>
      <c r="E266" s="47" t="s">
        <v>52</v>
      </c>
      <c r="F266" s="47"/>
      <c r="G266" s="48">
        <v>250</v>
      </c>
      <c r="H266" s="48"/>
      <c r="I266" s="10">
        <f t="shared" si="12"/>
        <v>0</v>
      </c>
      <c r="J266" s="12">
        <f t="shared" si="13"/>
        <v>0</v>
      </c>
      <c r="K266" s="8">
        <v>250</v>
      </c>
      <c r="L266" s="11">
        <v>0</v>
      </c>
      <c r="M266" s="12">
        <f t="shared" si="14"/>
        <v>0</v>
      </c>
      <c r="N266" s="9">
        <v>0</v>
      </c>
      <c r="O266" s="13">
        <v>0</v>
      </c>
      <c r="P266" s="14">
        <v>0</v>
      </c>
    </row>
    <row r="267" spans="1:16" ht="19.5" customHeight="1">
      <c r="A267" s="46"/>
      <c r="B267" s="46"/>
      <c r="C267" s="3"/>
      <c r="D267" s="3">
        <v>4440</v>
      </c>
      <c r="E267" s="47" t="s">
        <v>58</v>
      </c>
      <c r="F267" s="47"/>
      <c r="G267" s="48">
        <v>107350</v>
      </c>
      <c r="H267" s="48"/>
      <c r="I267" s="10">
        <f t="shared" si="12"/>
        <v>107350</v>
      </c>
      <c r="J267" s="12">
        <f t="shared" si="13"/>
        <v>1</v>
      </c>
      <c r="K267" s="8">
        <v>107350</v>
      </c>
      <c r="L267" s="11">
        <v>107350</v>
      </c>
      <c r="M267" s="12">
        <f t="shared" si="14"/>
        <v>1</v>
      </c>
      <c r="N267" s="9">
        <v>0</v>
      </c>
      <c r="O267" s="13">
        <v>0</v>
      </c>
      <c r="P267" s="14">
        <v>0</v>
      </c>
    </row>
    <row r="268" spans="1:16" ht="24" customHeight="1">
      <c r="A268" s="46"/>
      <c r="B268" s="46"/>
      <c r="C268" s="3"/>
      <c r="D268" s="3">
        <v>4520</v>
      </c>
      <c r="E268" s="47" t="s">
        <v>33</v>
      </c>
      <c r="F268" s="47"/>
      <c r="G268" s="48">
        <v>8000</v>
      </c>
      <c r="H268" s="48"/>
      <c r="I268" s="10">
        <f t="shared" si="12"/>
        <v>4320</v>
      </c>
      <c r="J268" s="12">
        <f t="shared" si="13"/>
        <v>0.54</v>
      </c>
      <c r="K268" s="8">
        <v>8000</v>
      </c>
      <c r="L268" s="11">
        <v>4320</v>
      </c>
      <c r="M268" s="12">
        <f t="shared" si="14"/>
        <v>0.54</v>
      </c>
      <c r="N268" s="9">
        <v>0</v>
      </c>
      <c r="O268" s="13">
        <v>0</v>
      </c>
      <c r="P268" s="14">
        <v>0</v>
      </c>
    </row>
    <row r="269" spans="1:16" ht="24" customHeight="1">
      <c r="A269" s="46"/>
      <c r="B269" s="46"/>
      <c r="C269" s="3"/>
      <c r="D269" s="3">
        <v>4700</v>
      </c>
      <c r="E269" s="47" t="s">
        <v>61</v>
      </c>
      <c r="F269" s="47"/>
      <c r="G269" s="48">
        <v>1012</v>
      </c>
      <c r="H269" s="48"/>
      <c r="I269" s="10">
        <f t="shared" si="12"/>
        <v>1012</v>
      </c>
      <c r="J269" s="12">
        <f t="shared" si="13"/>
        <v>1</v>
      </c>
      <c r="K269" s="8">
        <v>1012</v>
      </c>
      <c r="L269" s="11">
        <v>1012</v>
      </c>
      <c r="M269" s="12">
        <f t="shared" si="14"/>
        <v>1</v>
      </c>
      <c r="N269" s="9">
        <v>0</v>
      </c>
      <c r="O269" s="13">
        <v>0</v>
      </c>
      <c r="P269" s="14">
        <v>0</v>
      </c>
    </row>
    <row r="270" spans="1:16" ht="15" customHeight="1">
      <c r="A270" s="38"/>
      <c r="B270" s="38"/>
      <c r="C270" s="27">
        <v>80110</v>
      </c>
      <c r="D270" s="27"/>
      <c r="E270" s="44" t="s">
        <v>88</v>
      </c>
      <c r="F270" s="44"/>
      <c r="G270" s="45">
        <v>5724955</v>
      </c>
      <c r="H270" s="45"/>
      <c r="I270" s="28">
        <f t="shared" si="12"/>
        <v>5666635.890000001</v>
      </c>
      <c r="J270" s="29">
        <f t="shared" si="13"/>
        <v>0.9898131758240896</v>
      </c>
      <c r="K270" s="30">
        <v>5694555</v>
      </c>
      <c r="L270" s="28">
        <f>SUM(L271:L289)</f>
        <v>5636268.65</v>
      </c>
      <c r="M270" s="29">
        <f t="shared" si="14"/>
        <v>0.9897645470102581</v>
      </c>
      <c r="N270" s="31">
        <v>30400</v>
      </c>
      <c r="O270" s="32">
        <f>SUM(O271:O289)</f>
        <v>30367.24</v>
      </c>
      <c r="P270" s="33">
        <f>SUM(O270/N270)</f>
        <v>0.9989223684210526</v>
      </c>
    </row>
    <row r="271" spans="1:16" ht="24" customHeight="1">
      <c r="A271" s="46"/>
      <c r="B271" s="46"/>
      <c r="C271" s="3"/>
      <c r="D271" s="3">
        <v>3020</v>
      </c>
      <c r="E271" s="47" t="s">
        <v>19</v>
      </c>
      <c r="F271" s="47"/>
      <c r="G271" s="48">
        <v>38259</v>
      </c>
      <c r="H271" s="48"/>
      <c r="I271" s="10">
        <f t="shared" si="12"/>
        <v>34943.19</v>
      </c>
      <c r="J271" s="12">
        <f t="shared" si="13"/>
        <v>0.9133325492041089</v>
      </c>
      <c r="K271" s="8">
        <v>38259</v>
      </c>
      <c r="L271" s="11">
        <v>34943.19</v>
      </c>
      <c r="M271" s="12">
        <f t="shared" si="14"/>
        <v>0.9133325492041089</v>
      </c>
      <c r="N271" s="9">
        <v>0</v>
      </c>
      <c r="O271" s="13">
        <v>0</v>
      </c>
      <c r="P271" s="14">
        <v>0</v>
      </c>
    </row>
    <row r="272" spans="1:16" ht="15" customHeight="1">
      <c r="A272" s="46"/>
      <c r="B272" s="46"/>
      <c r="C272" s="3"/>
      <c r="D272" s="3">
        <v>4010</v>
      </c>
      <c r="E272" s="47" t="s">
        <v>48</v>
      </c>
      <c r="F272" s="47"/>
      <c r="G272" s="48">
        <v>3929138</v>
      </c>
      <c r="H272" s="48"/>
      <c r="I272" s="10">
        <f t="shared" si="12"/>
        <v>3927601.21</v>
      </c>
      <c r="J272" s="12">
        <f t="shared" si="13"/>
        <v>0.999608873498462</v>
      </c>
      <c r="K272" s="8">
        <v>3929138</v>
      </c>
      <c r="L272" s="11">
        <v>3927601.21</v>
      </c>
      <c r="M272" s="12">
        <f t="shared" si="14"/>
        <v>0.999608873498462</v>
      </c>
      <c r="N272" s="9">
        <v>0</v>
      </c>
      <c r="O272" s="13">
        <v>0</v>
      </c>
      <c r="P272" s="14">
        <v>0</v>
      </c>
    </row>
    <row r="273" spans="1:16" ht="15" customHeight="1">
      <c r="A273" s="46"/>
      <c r="B273" s="46"/>
      <c r="C273" s="3"/>
      <c r="D273" s="3">
        <v>4040</v>
      </c>
      <c r="E273" s="47" t="s">
        <v>49</v>
      </c>
      <c r="F273" s="47"/>
      <c r="G273" s="48">
        <v>314301</v>
      </c>
      <c r="H273" s="48"/>
      <c r="I273" s="10">
        <f t="shared" si="12"/>
        <v>314298.88</v>
      </c>
      <c r="J273" s="12">
        <f t="shared" si="13"/>
        <v>0.999993254873513</v>
      </c>
      <c r="K273" s="8">
        <v>314301</v>
      </c>
      <c r="L273" s="11">
        <v>314298.88</v>
      </c>
      <c r="M273" s="12">
        <f t="shared" si="14"/>
        <v>0.999993254873513</v>
      </c>
      <c r="N273" s="9">
        <v>0</v>
      </c>
      <c r="O273" s="13">
        <v>0</v>
      </c>
      <c r="P273" s="14">
        <v>0</v>
      </c>
    </row>
    <row r="274" spans="1:16" ht="15" customHeight="1">
      <c r="A274" s="46"/>
      <c r="B274" s="46"/>
      <c r="C274" s="3"/>
      <c r="D274" s="3">
        <v>4110</v>
      </c>
      <c r="E274" s="47" t="s">
        <v>21</v>
      </c>
      <c r="F274" s="47"/>
      <c r="G274" s="48">
        <v>710660</v>
      </c>
      <c r="H274" s="48"/>
      <c r="I274" s="10">
        <f t="shared" si="12"/>
        <v>710582.99</v>
      </c>
      <c r="J274" s="12">
        <f t="shared" si="13"/>
        <v>0.999891635944052</v>
      </c>
      <c r="K274" s="8">
        <v>710660</v>
      </c>
      <c r="L274" s="11">
        <v>710582.99</v>
      </c>
      <c r="M274" s="12">
        <f t="shared" si="14"/>
        <v>0.999891635944052</v>
      </c>
      <c r="N274" s="9">
        <v>0</v>
      </c>
      <c r="O274" s="13">
        <v>0</v>
      </c>
      <c r="P274" s="14">
        <v>0</v>
      </c>
    </row>
    <row r="275" spans="1:16" ht="15" customHeight="1">
      <c r="A275" s="46"/>
      <c r="B275" s="46"/>
      <c r="C275" s="3"/>
      <c r="D275" s="3">
        <v>4120</v>
      </c>
      <c r="E275" s="47" t="s">
        <v>22</v>
      </c>
      <c r="F275" s="47"/>
      <c r="G275" s="48">
        <v>69677</v>
      </c>
      <c r="H275" s="48"/>
      <c r="I275" s="10">
        <f t="shared" si="12"/>
        <v>69609.2</v>
      </c>
      <c r="J275" s="12">
        <f t="shared" si="13"/>
        <v>0.9990269385880562</v>
      </c>
      <c r="K275" s="8">
        <v>69677</v>
      </c>
      <c r="L275" s="11">
        <v>69609.2</v>
      </c>
      <c r="M275" s="12">
        <f t="shared" si="14"/>
        <v>0.9990269385880562</v>
      </c>
      <c r="N275" s="9">
        <v>0</v>
      </c>
      <c r="O275" s="13">
        <v>0</v>
      </c>
      <c r="P275" s="14">
        <v>0</v>
      </c>
    </row>
    <row r="276" spans="1:16" ht="15" customHeight="1">
      <c r="A276" s="46"/>
      <c r="B276" s="46"/>
      <c r="C276" s="3"/>
      <c r="D276" s="3">
        <v>4170</v>
      </c>
      <c r="E276" s="47" t="s">
        <v>23</v>
      </c>
      <c r="F276" s="47"/>
      <c r="G276" s="48">
        <v>3679</v>
      </c>
      <c r="H276" s="48"/>
      <c r="I276" s="10">
        <f t="shared" si="12"/>
        <v>1250</v>
      </c>
      <c r="J276" s="12">
        <f t="shared" si="13"/>
        <v>0.3397662408263115</v>
      </c>
      <c r="K276" s="8">
        <v>3679</v>
      </c>
      <c r="L276" s="11">
        <v>1250</v>
      </c>
      <c r="M276" s="12">
        <f t="shared" si="14"/>
        <v>0.3397662408263115</v>
      </c>
      <c r="N276" s="9">
        <v>0</v>
      </c>
      <c r="O276" s="13">
        <v>0</v>
      </c>
      <c r="P276" s="14">
        <v>0</v>
      </c>
    </row>
    <row r="277" spans="1:16" ht="15" customHeight="1">
      <c r="A277" s="46"/>
      <c r="B277" s="46"/>
      <c r="C277" s="3"/>
      <c r="D277" s="3">
        <v>4210</v>
      </c>
      <c r="E277" s="47" t="s">
        <v>13</v>
      </c>
      <c r="F277" s="47"/>
      <c r="G277" s="48">
        <v>110205</v>
      </c>
      <c r="H277" s="48"/>
      <c r="I277" s="10">
        <f t="shared" si="12"/>
        <v>110092.97</v>
      </c>
      <c r="J277" s="12">
        <f t="shared" si="13"/>
        <v>0.9989834399528152</v>
      </c>
      <c r="K277" s="8">
        <v>110205</v>
      </c>
      <c r="L277" s="11">
        <v>110092.97</v>
      </c>
      <c r="M277" s="12">
        <f t="shared" si="14"/>
        <v>0.9989834399528152</v>
      </c>
      <c r="N277" s="9">
        <v>0</v>
      </c>
      <c r="O277" s="13">
        <v>0</v>
      </c>
      <c r="P277" s="14">
        <v>0</v>
      </c>
    </row>
    <row r="278" spans="1:16" ht="19.5" customHeight="1">
      <c r="A278" s="46"/>
      <c r="B278" s="46"/>
      <c r="C278" s="3"/>
      <c r="D278" s="3">
        <v>4240</v>
      </c>
      <c r="E278" s="47" t="s">
        <v>82</v>
      </c>
      <c r="F278" s="47"/>
      <c r="G278" s="48">
        <v>9800</v>
      </c>
      <c r="H278" s="48"/>
      <c r="I278" s="10">
        <f t="shared" si="12"/>
        <v>8719.48</v>
      </c>
      <c r="J278" s="12">
        <f t="shared" si="13"/>
        <v>0.8897428571428571</v>
      </c>
      <c r="K278" s="8">
        <v>9800</v>
      </c>
      <c r="L278" s="11">
        <v>8719.48</v>
      </c>
      <c r="M278" s="12">
        <f t="shared" si="14"/>
        <v>0.8897428571428571</v>
      </c>
      <c r="N278" s="9">
        <v>0</v>
      </c>
      <c r="O278" s="13">
        <v>0</v>
      </c>
      <c r="P278" s="14">
        <v>0</v>
      </c>
    </row>
    <row r="279" spans="1:16" ht="15" customHeight="1">
      <c r="A279" s="46"/>
      <c r="B279" s="46"/>
      <c r="C279" s="3"/>
      <c r="D279" s="3">
        <v>4260</v>
      </c>
      <c r="E279" s="47" t="s">
        <v>37</v>
      </c>
      <c r="F279" s="47"/>
      <c r="G279" s="48">
        <v>212148</v>
      </c>
      <c r="H279" s="48"/>
      <c r="I279" s="10">
        <f t="shared" si="12"/>
        <v>186455.35</v>
      </c>
      <c r="J279" s="12">
        <f t="shared" si="13"/>
        <v>0.8788928012519562</v>
      </c>
      <c r="K279" s="8">
        <v>212148</v>
      </c>
      <c r="L279" s="11">
        <v>186455.35</v>
      </c>
      <c r="M279" s="12">
        <f t="shared" si="14"/>
        <v>0.8788928012519562</v>
      </c>
      <c r="N279" s="9">
        <v>0</v>
      </c>
      <c r="O279" s="13">
        <v>0</v>
      </c>
      <c r="P279" s="14">
        <v>0</v>
      </c>
    </row>
    <row r="280" spans="1:16" ht="15" customHeight="1">
      <c r="A280" s="46"/>
      <c r="B280" s="46"/>
      <c r="C280" s="3"/>
      <c r="D280" s="3">
        <v>4270</v>
      </c>
      <c r="E280" s="47" t="s">
        <v>24</v>
      </c>
      <c r="F280" s="47"/>
      <c r="G280" s="48">
        <v>29979</v>
      </c>
      <c r="H280" s="48"/>
      <c r="I280" s="10">
        <f t="shared" si="12"/>
        <v>9905.83</v>
      </c>
      <c r="J280" s="12">
        <f t="shared" si="13"/>
        <v>0.330425631275226</v>
      </c>
      <c r="K280" s="8">
        <v>29979</v>
      </c>
      <c r="L280" s="11">
        <v>9905.83</v>
      </c>
      <c r="M280" s="12">
        <f t="shared" si="14"/>
        <v>0.330425631275226</v>
      </c>
      <c r="N280" s="9">
        <v>0</v>
      </c>
      <c r="O280" s="13">
        <v>0</v>
      </c>
      <c r="P280" s="14">
        <v>0</v>
      </c>
    </row>
    <row r="281" spans="1:16" ht="15" customHeight="1">
      <c r="A281" s="46"/>
      <c r="B281" s="46"/>
      <c r="C281" s="3"/>
      <c r="D281" s="3">
        <v>4280</v>
      </c>
      <c r="E281" s="47" t="s">
        <v>57</v>
      </c>
      <c r="F281" s="47"/>
      <c r="G281" s="48">
        <v>3107</v>
      </c>
      <c r="H281" s="48"/>
      <c r="I281" s="10">
        <f t="shared" si="12"/>
        <v>2664</v>
      </c>
      <c r="J281" s="12">
        <f t="shared" si="13"/>
        <v>0.8574187318957194</v>
      </c>
      <c r="K281" s="8">
        <v>3107</v>
      </c>
      <c r="L281" s="11">
        <v>2664</v>
      </c>
      <c r="M281" s="12">
        <f t="shared" si="14"/>
        <v>0.8574187318957194</v>
      </c>
      <c r="N281" s="9">
        <v>0</v>
      </c>
      <c r="O281" s="13">
        <v>0</v>
      </c>
      <c r="P281" s="14">
        <v>0</v>
      </c>
    </row>
    <row r="282" spans="1:16" ht="15" customHeight="1">
      <c r="A282" s="46"/>
      <c r="B282" s="46"/>
      <c r="C282" s="3"/>
      <c r="D282" s="3">
        <v>4300</v>
      </c>
      <c r="E282" s="47" t="s">
        <v>14</v>
      </c>
      <c r="F282" s="47"/>
      <c r="G282" s="48">
        <v>39204</v>
      </c>
      <c r="H282" s="48"/>
      <c r="I282" s="10">
        <f t="shared" si="12"/>
        <v>36578.26</v>
      </c>
      <c r="J282" s="12">
        <f t="shared" si="13"/>
        <v>0.9330236710539741</v>
      </c>
      <c r="K282" s="8">
        <v>39204</v>
      </c>
      <c r="L282" s="11">
        <v>36578.26</v>
      </c>
      <c r="M282" s="12">
        <f t="shared" si="14"/>
        <v>0.9330236710539741</v>
      </c>
      <c r="N282" s="9">
        <v>0</v>
      </c>
      <c r="O282" s="13">
        <v>0</v>
      </c>
      <c r="P282" s="14">
        <v>0</v>
      </c>
    </row>
    <row r="283" spans="1:16" ht="15" customHeight="1">
      <c r="A283" s="46"/>
      <c r="B283" s="46"/>
      <c r="C283" s="3"/>
      <c r="D283" s="3">
        <v>4350</v>
      </c>
      <c r="E283" s="47" t="s">
        <v>38</v>
      </c>
      <c r="F283" s="47"/>
      <c r="G283" s="48">
        <v>1024</v>
      </c>
      <c r="H283" s="48"/>
      <c r="I283" s="10">
        <f t="shared" si="12"/>
        <v>1023.4</v>
      </c>
      <c r="J283" s="12">
        <f t="shared" si="13"/>
        <v>0.9994140625</v>
      </c>
      <c r="K283" s="8">
        <v>1024</v>
      </c>
      <c r="L283" s="11">
        <v>1023.4</v>
      </c>
      <c r="M283" s="12">
        <f t="shared" si="14"/>
        <v>0.9994140625</v>
      </c>
      <c r="N283" s="9">
        <v>0</v>
      </c>
      <c r="O283" s="13">
        <v>0</v>
      </c>
      <c r="P283" s="14">
        <v>0</v>
      </c>
    </row>
    <row r="284" spans="1:16" ht="38.25" customHeight="1">
      <c r="A284" s="46"/>
      <c r="B284" s="46"/>
      <c r="C284" s="3"/>
      <c r="D284" s="3">
        <v>4370</v>
      </c>
      <c r="E284" s="47" t="s">
        <v>40</v>
      </c>
      <c r="F284" s="47"/>
      <c r="G284" s="48">
        <v>5422</v>
      </c>
      <c r="H284" s="48"/>
      <c r="I284" s="10">
        <f t="shared" si="12"/>
        <v>5047.09</v>
      </c>
      <c r="J284" s="12">
        <f t="shared" si="13"/>
        <v>0.9308539284396902</v>
      </c>
      <c r="K284" s="8">
        <v>5422</v>
      </c>
      <c r="L284" s="11">
        <v>5047.09</v>
      </c>
      <c r="M284" s="12">
        <f t="shared" si="14"/>
        <v>0.9308539284396902</v>
      </c>
      <c r="N284" s="9">
        <v>0</v>
      </c>
      <c r="O284" s="13">
        <v>0</v>
      </c>
      <c r="P284" s="14">
        <v>0</v>
      </c>
    </row>
    <row r="285" spans="1:16" ht="15" customHeight="1">
      <c r="A285" s="46"/>
      <c r="B285" s="46"/>
      <c r="C285" s="3"/>
      <c r="D285" s="3">
        <v>4410</v>
      </c>
      <c r="E285" s="47" t="s">
        <v>52</v>
      </c>
      <c r="F285" s="47"/>
      <c r="G285" s="48">
        <v>1543</v>
      </c>
      <c r="H285" s="48"/>
      <c r="I285" s="10">
        <f t="shared" si="12"/>
        <v>1189.8</v>
      </c>
      <c r="J285" s="12">
        <f t="shared" si="13"/>
        <v>0.7710952689565781</v>
      </c>
      <c r="K285" s="8">
        <v>1543</v>
      </c>
      <c r="L285" s="11">
        <v>1189.8</v>
      </c>
      <c r="M285" s="12">
        <f t="shared" si="14"/>
        <v>0.7710952689565781</v>
      </c>
      <c r="N285" s="9">
        <v>0</v>
      </c>
      <c r="O285" s="13">
        <v>0</v>
      </c>
      <c r="P285" s="14">
        <v>0</v>
      </c>
    </row>
    <row r="286" spans="1:16" ht="19.5" customHeight="1">
      <c r="A286" s="46"/>
      <c r="B286" s="46"/>
      <c r="C286" s="3"/>
      <c r="D286" s="3">
        <v>4440</v>
      </c>
      <c r="E286" s="47" t="s">
        <v>58</v>
      </c>
      <c r="F286" s="47"/>
      <c r="G286" s="48">
        <v>214315</v>
      </c>
      <c r="H286" s="48"/>
      <c r="I286" s="10">
        <f t="shared" si="12"/>
        <v>214315</v>
      </c>
      <c r="J286" s="12">
        <f t="shared" si="13"/>
        <v>1</v>
      </c>
      <c r="K286" s="8">
        <v>214315</v>
      </c>
      <c r="L286" s="11">
        <v>214315</v>
      </c>
      <c r="M286" s="12">
        <f t="shared" si="14"/>
        <v>1</v>
      </c>
      <c r="N286" s="9">
        <v>0</v>
      </c>
      <c r="O286" s="13">
        <v>0</v>
      </c>
      <c r="P286" s="14">
        <v>0</v>
      </c>
    </row>
    <row r="287" spans="1:16" ht="24" customHeight="1">
      <c r="A287" s="46"/>
      <c r="B287" s="46"/>
      <c r="C287" s="3"/>
      <c r="D287" s="3">
        <v>4520</v>
      </c>
      <c r="E287" s="47" t="s">
        <v>33</v>
      </c>
      <c r="F287" s="47"/>
      <c r="G287" s="48">
        <v>1440</v>
      </c>
      <c r="H287" s="48"/>
      <c r="I287" s="10">
        <f t="shared" si="12"/>
        <v>1440</v>
      </c>
      <c r="J287" s="12">
        <f t="shared" si="13"/>
        <v>1</v>
      </c>
      <c r="K287" s="8">
        <v>1440</v>
      </c>
      <c r="L287" s="11">
        <v>1440</v>
      </c>
      <c r="M287" s="12">
        <f t="shared" si="14"/>
        <v>1</v>
      </c>
      <c r="N287" s="9">
        <v>0</v>
      </c>
      <c r="O287" s="13">
        <v>0</v>
      </c>
      <c r="P287" s="14">
        <v>0</v>
      </c>
    </row>
    <row r="288" spans="1:16" ht="24.75" customHeight="1">
      <c r="A288" s="46"/>
      <c r="B288" s="46"/>
      <c r="C288" s="3"/>
      <c r="D288" s="3">
        <v>4700</v>
      </c>
      <c r="E288" s="47" t="s">
        <v>61</v>
      </c>
      <c r="F288" s="47"/>
      <c r="G288" s="48">
        <v>654</v>
      </c>
      <c r="H288" s="48"/>
      <c r="I288" s="10">
        <f t="shared" si="12"/>
        <v>552</v>
      </c>
      <c r="J288" s="12">
        <f t="shared" si="13"/>
        <v>0.8440366972477065</v>
      </c>
      <c r="K288" s="8">
        <v>654</v>
      </c>
      <c r="L288" s="11">
        <v>552</v>
      </c>
      <c r="M288" s="12">
        <f t="shared" si="14"/>
        <v>0.8440366972477065</v>
      </c>
      <c r="N288" s="9">
        <v>0</v>
      </c>
      <c r="O288" s="13">
        <v>0</v>
      </c>
      <c r="P288" s="14">
        <v>0</v>
      </c>
    </row>
    <row r="289" spans="1:16" ht="15" customHeight="1">
      <c r="A289" s="46"/>
      <c r="B289" s="46"/>
      <c r="C289" s="3"/>
      <c r="D289" s="3">
        <v>6050</v>
      </c>
      <c r="E289" s="47" t="s">
        <v>10</v>
      </c>
      <c r="F289" s="47"/>
      <c r="G289" s="48">
        <v>30400</v>
      </c>
      <c r="H289" s="48"/>
      <c r="I289" s="10">
        <f t="shared" si="12"/>
        <v>30367.24</v>
      </c>
      <c r="J289" s="12">
        <f t="shared" si="13"/>
        <v>0.9989223684210526</v>
      </c>
      <c r="K289" s="8">
        <v>0</v>
      </c>
      <c r="L289" s="11">
        <v>0</v>
      </c>
      <c r="M289" s="12">
        <v>0</v>
      </c>
      <c r="N289" s="9">
        <v>30400</v>
      </c>
      <c r="O289" s="13">
        <v>30367.24</v>
      </c>
      <c r="P289" s="14">
        <f>SUM(O289/N289)</f>
        <v>0.9989223684210526</v>
      </c>
    </row>
    <row r="290" spans="1:16" ht="15" customHeight="1">
      <c r="A290" s="38"/>
      <c r="B290" s="38"/>
      <c r="C290" s="27">
        <v>80113</v>
      </c>
      <c r="D290" s="27"/>
      <c r="E290" s="44" t="s">
        <v>89</v>
      </c>
      <c r="F290" s="44"/>
      <c r="G290" s="45">
        <v>417305</v>
      </c>
      <c r="H290" s="45"/>
      <c r="I290" s="28">
        <f t="shared" si="12"/>
        <v>397648.13</v>
      </c>
      <c r="J290" s="29">
        <f t="shared" si="13"/>
        <v>0.9528956758246366</v>
      </c>
      <c r="K290" s="30">
        <v>417305</v>
      </c>
      <c r="L290" s="28">
        <f>SUM(L291:L305)</f>
        <v>397648.13</v>
      </c>
      <c r="M290" s="29">
        <f t="shared" si="14"/>
        <v>0.9528956758246366</v>
      </c>
      <c r="N290" s="31">
        <v>0</v>
      </c>
      <c r="O290" s="32">
        <f>SUM(O291:O305)</f>
        <v>0</v>
      </c>
      <c r="P290" s="33">
        <v>0</v>
      </c>
    </row>
    <row r="291" spans="1:16" ht="24.75" customHeight="1">
      <c r="A291" s="46"/>
      <c r="B291" s="46"/>
      <c r="C291" s="3"/>
      <c r="D291" s="3">
        <v>3020</v>
      </c>
      <c r="E291" s="47" t="s">
        <v>19</v>
      </c>
      <c r="F291" s="47"/>
      <c r="G291" s="48">
        <v>942</v>
      </c>
      <c r="H291" s="48"/>
      <c r="I291" s="10">
        <f t="shared" si="12"/>
        <v>0</v>
      </c>
      <c r="J291" s="12">
        <f t="shared" si="13"/>
        <v>0</v>
      </c>
      <c r="K291" s="8">
        <v>942</v>
      </c>
      <c r="L291" s="11">
        <v>0</v>
      </c>
      <c r="M291" s="12">
        <f t="shared" si="14"/>
        <v>0</v>
      </c>
      <c r="N291" s="9">
        <v>0</v>
      </c>
      <c r="O291" s="13">
        <v>0</v>
      </c>
      <c r="P291" s="14">
        <v>0</v>
      </c>
    </row>
    <row r="292" spans="1:16" ht="15" customHeight="1">
      <c r="A292" s="46"/>
      <c r="B292" s="46"/>
      <c r="C292" s="3"/>
      <c r="D292" s="3">
        <v>4010</v>
      </c>
      <c r="E292" s="47" t="s">
        <v>48</v>
      </c>
      <c r="F292" s="47"/>
      <c r="G292" s="48">
        <v>139359</v>
      </c>
      <c r="H292" s="48"/>
      <c r="I292" s="10">
        <f t="shared" si="12"/>
        <v>137635.42</v>
      </c>
      <c r="J292" s="12">
        <f t="shared" si="13"/>
        <v>0.9876320869122196</v>
      </c>
      <c r="K292" s="8">
        <v>139359</v>
      </c>
      <c r="L292" s="11">
        <v>137635.42</v>
      </c>
      <c r="M292" s="12">
        <f t="shared" si="14"/>
        <v>0.9876320869122196</v>
      </c>
      <c r="N292" s="9">
        <v>0</v>
      </c>
      <c r="O292" s="13">
        <v>0</v>
      </c>
      <c r="P292" s="14">
        <v>0</v>
      </c>
    </row>
    <row r="293" spans="1:16" ht="15" customHeight="1">
      <c r="A293" s="46"/>
      <c r="B293" s="46"/>
      <c r="C293" s="3"/>
      <c r="D293" s="3">
        <v>4040</v>
      </c>
      <c r="E293" s="47" t="s">
        <v>49</v>
      </c>
      <c r="F293" s="47"/>
      <c r="G293" s="48">
        <v>9074</v>
      </c>
      <c r="H293" s="48"/>
      <c r="I293" s="10">
        <f t="shared" si="12"/>
        <v>9073.94</v>
      </c>
      <c r="J293" s="12">
        <f t="shared" si="13"/>
        <v>0.9999933877011241</v>
      </c>
      <c r="K293" s="8">
        <v>9074</v>
      </c>
      <c r="L293" s="11">
        <v>9073.94</v>
      </c>
      <c r="M293" s="12">
        <f t="shared" si="14"/>
        <v>0.9999933877011241</v>
      </c>
      <c r="N293" s="9">
        <v>0</v>
      </c>
      <c r="O293" s="13">
        <v>0</v>
      </c>
      <c r="P293" s="14">
        <v>0</v>
      </c>
    </row>
    <row r="294" spans="1:16" ht="15" customHeight="1">
      <c r="A294" s="46"/>
      <c r="B294" s="46"/>
      <c r="C294" s="3"/>
      <c r="D294" s="3">
        <v>4110</v>
      </c>
      <c r="E294" s="47" t="s">
        <v>21</v>
      </c>
      <c r="F294" s="47"/>
      <c r="G294" s="48">
        <v>23385</v>
      </c>
      <c r="H294" s="48"/>
      <c r="I294" s="10">
        <f t="shared" si="12"/>
        <v>23384.07</v>
      </c>
      <c r="J294" s="12">
        <f t="shared" si="13"/>
        <v>0.9999602309172546</v>
      </c>
      <c r="K294" s="8">
        <v>23385</v>
      </c>
      <c r="L294" s="11">
        <v>23384.07</v>
      </c>
      <c r="M294" s="12">
        <f t="shared" si="14"/>
        <v>0.9999602309172546</v>
      </c>
      <c r="N294" s="9">
        <v>0</v>
      </c>
      <c r="O294" s="13">
        <v>0</v>
      </c>
      <c r="P294" s="14">
        <v>0</v>
      </c>
    </row>
    <row r="295" spans="1:16" ht="15" customHeight="1">
      <c r="A295" s="46"/>
      <c r="B295" s="46"/>
      <c r="C295" s="3"/>
      <c r="D295" s="3">
        <v>4120</v>
      </c>
      <c r="E295" s="47" t="s">
        <v>22</v>
      </c>
      <c r="F295" s="47"/>
      <c r="G295" s="48">
        <v>1513</v>
      </c>
      <c r="H295" s="48"/>
      <c r="I295" s="10">
        <f t="shared" si="12"/>
        <v>1490.06</v>
      </c>
      <c r="J295" s="12">
        <f t="shared" si="13"/>
        <v>0.9848380700594844</v>
      </c>
      <c r="K295" s="8">
        <v>1513</v>
      </c>
      <c r="L295" s="11">
        <v>1490.06</v>
      </c>
      <c r="M295" s="12">
        <f t="shared" si="14"/>
        <v>0.9848380700594844</v>
      </c>
      <c r="N295" s="9">
        <v>0</v>
      </c>
      <c r="O295" s="13">
        <v>0</v>
      </c>
      <c r="P295" s="14">
        <v>0</v>
      </c>
    </row>
    <row r="296" spans="1:16" ht="15" customHeight="1">
      <c r="A296" s="46"/>
      <c r="B296" s="46"/>
      <c r="C296" s="3"/>
      <c r="D296" s="3">
        <v>4170</v>
      </c>
      <c r="E296" s="47" t="s">
        <v>23</v>
      </c>
      <c r="F296" s="47"/>
      <c r="G296" s="48">
        <v>2048</v>
      </c>
      <c r="H296" s="48"/>
      <c r="I296" s="10">
        <f t="shared" si="12"/>
        <v>336</v>
      </c>
      <c r="J296" s="12">
        <f t="shared" si="13"/>
        <v>0.1640625</v>
      </c>
      <c r="K296" s="8">
        <v>2048</v>
      </c>
      <c r="L296" s="11">
        <v>336</v>
      </c>
      <c r="M296" s="12">
        <f t="shared" si="14"/>
        <v>0.1640625</v>
      </c>
      <c r="N296" s="9">
        <v>0</v>
      </c>
      <c r="O296" s="13">
        <v>0</v>
      </c>
      <c r="P296" s="14">
        <v>0</v>
      </c>
    </row>
    <row r="297" spans="1:16" ht="15" customHeight="1">
      <c r="A297" s="46"/>
      <c r="B297" s="46"/>
      <c r="C297" s="3"/>
      <c r="D297" s="3">
        <v>4210</v>
      </c>
      <c r="E297" s="47" t="s">
        <v>13</v>
      </c>
      <c r="F297" s="47"/>
      <c r="G297" s="48">
        <v>88481</v>
      </c>
      <c r="H297" s="48"/>
      <c r="I297" s="10">
        <f t="shared" si="12"/>
        <v>78013.89</v>
      </c>
      <c r="J297" s="12">
        <f t="shared" si="13"/>
        <v>0.8817021733479504</v>
      </c>
      <c r="K297" s="8">
        <v>88481</v>
      </c>
      <c r="L297" s="11">
        <v>78013.89</v>
      </c>
      <c r="M297" s="12">
        <f t="shared" si="14"/>
        <v>0.8817021733479504</v>
      </c>
      <c r="N297" s="9">
        <v>0</v>
      </c>
      <c r="O297" s="13">
        <v>0</v>
      </c>
      <c r="P297" s="14">
        <v>0</v>
      </c>
    </row>
    <row r="298" spans="1:16" ht="15" customHeight="1">
      <c r="A298" s="46"/>
      <c r="B298" s="46"/>
      <c r="C298" s="3"/>
      <c r="D298" s="3">
        <v>4270</v>
      </c>
      <c r="E298" s="47" t="s">
        <v>24</v>
      </c>
      <c r="F298" s="47"/>
      <c r="G298" s="48">
        <v>11800</v>
      </c>
      <c r="H298" s="48"/>
      <c r="I298" s="10">
        <f t="shared" si="12"/>
        <v>11676.13</v>
      </c>
      <c r="J298" s="12">
        <f t="shared" si="13"/>
        <v>0.9895025423728813</v>
      </c>
      <c r="K298" s="8">
        <v>11800</v>
      </c>
      <c r="L298" s="11">
        <v>11676.13</v>
      </c>
      <c r="M298" s="12">
        <f t="shared" si="14"/>
        <v>0.9895025423728813</v>
      </c>
      <c r="N298" s="9">
        <v>0</v>
      </c>
      <c r="O298" s="13">
        <v>0</v>
      </c>
      <c r="P298" s="14">
        <v>0</v>
      </c>
    </row>
    <row r="299" spans="1:16" ht="15" customHeight="1">
      <c r="A299" s="46"/>
      <c r="B299" s="46"/>
      <c r="C299" s="3"/>
      <c r="D299" s="3">
        <v>4280</v>
      </c>
      <c r="E299" s="47" t="s">
        <v>57</v>
      </c>
      <c r="F299" s="47"/>
      <c r="G299" s="48">
        <v>512</v>
      </c>
      <c r="H299" s="48"/>
      <c r="I299" s="10">
        <f t="shared" si="12"/>
        <v>223</v>
      </c>
      <c r="J299" s="12">
        <f t="shared" si="13"/>
        <v>0.435546875</v>
      </c>
      <c r="K299" s="8">
        <v>512</v>
      </c>
      <c r="L299" s="11">
        <v>223</v>
      </c>
      <c r="M299" s="12">
        <f t="shared" si="14"/>
        <v>0.435546875</v>
      </c>
      <c r="N299" s="9">
        <v>0</v>
      </c>
      <c r="O299" s="13">
        <v>0</v>
      </c>
      <c r="P299" s="14">
        <v>0</v>
      </c>
    </row>
    <row r="300" spans="1:16" ht="15" customHeight="1">
      <c r="A300" s="46"/>
      <c r="B300" s="46"/>
      <c r="C300" s="3"/>
      <c r="D300" s="3">
        <v>4300</v>
      </c>
      <c r="E300" s="47" t="s">
        <v>14</v>
      </c>
      <c r="F300" s="47"/>
      <c r="G300" s="48">
        <v>128901</v>
      </c>
      <c r="H300" s="48"/>
      <c r="I300" s="10">
        <f t="shared" si="12"/>
        <v>127376.42</v>
      </c>
      <c r="J300" s="12">
        <f t="shared" si="13"/>
        <v>0.9881724734486156</v>
      </c>
      <c r="K300" s="8">
        <v>128901</v>
      </c>
      <c r="L300" s="11">
        <v>127376.42</v>
      </c>
      <c r="M300" s="12">
        <f t="shared" si="14"/>
        <v>0.9881724734486156</v>
      </c>
      <c r="N300" s="9">
        <v>0</v>
      </c>
      <c r="O300" s="13">
        <v>0</v>
      </c>
      <c r="P300" s="14">
        <v>0</v>
      </c>
    </row>
    <row r="301" spans="1:16" ht="35.25" customHeight="1">
      <c r="A301" s="46"/>
      <c r="B301" s="46"/>
      <c r="C301" s="3"/>
      <c r="D301" s="3">
        <v>4360</v>
      </c>
      <c r="E301" s="47" t="s">
        <v>39</v>
      </c>
      <c r="F301" s="47"/>
      <c r="G301" s="48">
        <v>410</v>
      </c>
      <c r="H301" s="48"/>
      <c r="I301" s="10">
        <f t="shared" si="12"/>
        <v>400</v>
      </c>
      <c r="J301" s="12">
        <f t="shared" si="13"/>
        <v>0.975609756097561</v>
      </c>
      <c r="K301" s="8">
        <v>410</v>
      </c>
      <c r="L301" s="11">
        <v>400</v>
      </c>
      <c r="M301" s="12">
        <f t="shared" si="14"/>
        <v>0.975609756097561</v>
      </c>
      <c r="N301" s="9">
        <v>0</v>
      </c>
      <c r="O301" s="13">
        <v>0</v>
      </c>
      <c r="P301" s="14">
        <v>0</v>
      </c>
    </row>
    <row r="302" spans="1:16" ht="15" customHeight="1">
      <c r="A302" s="46"/>
      <c r="B302" s="46"/>
      <c r="C302" s="3"/>
      <c r="D302" s="3">
        <v>4410</v>
      </c>
      <c r="E302" s="47" t="s">
        <v>52</v>
      </c>
      <c r="F302" s="47"/>
      <c r="G302" s="48">
        <v>200</v>
      </c>
      <c r="H302" s="48"/>
      <c r="I302" s="10">
        <f t="shared" si="12"/>
        <v>69.2</v>
      </c>
      <c r="J302" s="12">
        <f t="shared" si="13"/>
        <v>0.34600000000000003</v>
      </c>
      <c r="K302" s="8">
        <v>200</v>
      </c>
      <c r="L302" s="11">
        <v>69.2</v>
      </c>
      <c r="M302" s="12">
        <f t="shared" si="14"/>
        <v>0.34600000000000003</v>
      </c>
      <c r="N302" s="9">
        <v>0</v>
      </c>
      <c r="O302" s="13">
        <v>0</v>
      </c>
      <c r="P302" s="14">
        <v>0</v>
      </c>
    </row>
    <row r="303" spans="1:16" ht="15" customHeight="1">
      <c r="A303" s="46"/>
      <c r="B303" s="46"/>
      <c r="C303" s="3"/>
      <c r="D303" s="3">
        <v>4430</v>
      </c>
      <c r="E303" s="47" t="s">
        <v>15</v>
      </c>
      <c r="F303" s="47"/>
      <c r="G303" s="48">
        <v>5000</v>
      </c>
      <c r="H303" s="48"/>
      <c r="I303" s="10">
        <f t="shared" si="12"/>
        <v>2840</v>
      </c>
      <c r="J303" s="12">
        <f t="shared" si="13"/>
        <v>0.568</v>
      </c>
      <c r="K303" s="8">
        <v>5000</v>
      </c>
      <c r="L303" s="11">
        <v>2840</v>
      </c>
      <c r="M303" s="12">
        <f t="shared" si="14"/>
        <v>0.568</v>
      </c>
      <c r="N303" s="9">
        <v>0</v>
      </c>
      <c r="O303" s="13">
        <v>0</v>
      </c>
      <c r="P303" s="14">
        <v>0</v>
      </c>
    </row>
    <row r="304" spans="1:16" ht="19.5" customHeight="1">
      <c r="A304" s="46"/>
      <c r="B304" s="46"/>
      <c r="C304" s="3"/>
      <c r="D304" s="3">
        <v>4440</v>
      </c>
      <c r="E304" s="47" t="s">
        <v>58</v>
      </c>
      <c r="F304" s="47"/>
      <c r="G304" s="48">
        <v>4680</v>
      </c>
      <c r="H304" s="48"/>
      <c r="I304" s="10">
        <f t="shared" si="12"/>
        <v>4680</v>
      </c>
      <c r="J304" s="12">
        <f t="shared" si="13"/>
        <v>1</v>
      </c>
      <c r="K304" s="8">
        <v>4680</v>
      </c>
      <c r="L304" s="11">
        <v>4680</v>
      </c>
      <c r="M304" s="12">
        <f t="shared" si="14"/>
        <v>1</v>
      </c>
      <c r="N304" s="9">
        <v>0</v>
      </c>
      <c r="O304" s="13">
        <v>0</v>
      </c>
      <c r="P304" s="14">
        <v>0</v>
      </c>
    </row>
    <row r="305" spans="1:16" ht="24.75" customHeight="1">
      <c r="A305" s="46"/>
      <c r="B305" s="46"/>
      <c r="C305" s="3"/>
      <c r="D305" s="3">
        <v>4700</v>
      </c>
      <c r="E305" s="47" t="s">
        <v>61</v>
      </c>
      <c r="F305" s="47"/>
      <c r="G305" s="48">
        <v>1000</v>
      </c>
      <c r="H305" s="48"/>
      <c r="I305" s="10">
        <f t="shared" si="12"/>
        <v>450</v>
      </c>
      <c r="J305" s="12">
        <f t="shared" si="13"/>
        <v>0.45</v>
      </c>
      <c r="K305" s="8">
        <v>1000</v>
      </c>
      <c r="L305" s="11">
        <v>450</v>
      </c>
      <c r="M305" s="12">
        <f t="shared" si="14"/>
        <v>0.45</v>
      </c>
      <c r="N305" s="9">
        <v>0</v>
      </c>
      <c r="O305" s="13">
        <v>0</v>
      </c>
      <c r="P305" s="14">
        <v>0</v>
      </c>
    </row>
    <row r="306" spans="1:16" ht="24" customHeight="1">
      <c r="A306" s="38"/>
      <c r="B306" s="38"/>
      <c r="C306" s="27">
        <v>80114</v>
      </c>
      <c r="D306" s="27"/>
      <c r="E306" s="44" t="s">
        <v>90</v>
      </c>
      <c r="F306" s="44"/>
      <c r="G306" s="45">
        <v>878056</v>
      </c>
      <c r="H306" s="45"/>
      <c r="I306" s="28">
        <f t="shared" si="12"/>
        <v>740718.9999999999</v>
      </c>
      <c r="J306" s="29">
        <f t="shared" si="13"/>
        <v>0.8435897027068887</v>
      </c>
      <c r="K306" s="30">
        <v>878056</v>
      </c>
      <c r="L306" s="28">
        <f>SUM(L307:L324)</f>
        <v>740718.9999999999</v>
      </c>
      <c r="M306" s="29">
        <f t="shared" si="14"/>
        <v>0.8435897027068887</v>
      </c>
      <c r="N306" s="31">
        <v>0</v>
      </c>
      <c r="O306" s="32">
        <f>SUM(O307:O324)</f>
        <v>0</v>
      </c>
      <c r="P306" s="33">
        <v>0</v>
      </c>
    </row>
    <row r="307" spans="1:16" ht="22.5" customHeight="1">
      <c r="A307" s="46"/>
      <c r="B307" s="46"/>
      <c r="C307" s="3"/>
      <c r="D307" s="3">
        <v>3020</v>
      </c>
      <c r="E307" s="47" t="s">
        <v>19</v>
      </c>
      <c r="F307" s="47"/>
      <c r="G307" s="48">
        <v>3081</v>
      </c>
      <c r="H307" s="48"/>
      <c r="I307" s="10">
        <f t="shared" si="12"/>
        <v>400</v>
      </c>
      <c r="J307" s="12">
        <f t="shared" si="13"/>
        <v>0.12982797792924375</v>
      </c>
      <c r="K307" s="8">
        <v>3081</v>
      </c>
      <c r="L307" s="11">
        <v>400</v>
      </c>
      <c r="M307" s="12">
        <f t="shared" si="14"/>
        <v>0.12982797792924375</v>
      </c>
      <c r="N307" s="9">
        <v>0</v>
      </c>
      <c r="O307" s="13">
        <v>0</v>
      </c>
      <c r="P307" s="14">
        <v>0</v>
      </c>
    </row>
    <row r="308" spans="1:16" ht="15" customHeight="1">
      <c r="A308" s="46"/>
      <c r="B308" s="46"/>
      <c r="C308" s="3"/>
      <c r="D308" s="3">
        <v>4010</v>
      </c>
      <c r="E308" s="47" t="s">
        <v>48</v>
      </c>
      <c r="F308" s="47"/>
      <c r="G308" s="48">
        <v>598093</v>
      </c>
      <c r="H308" s="48"/>
      <c r="I308" s="10">
        <f t="shared" si="12"/>
        <v>527847.44</v>
      </c>
      <c r="J308" s="12">
        <f t="shared" si="13"/>
        <v>0.8825507738763034</v>
      </c>
      <c r="K308" s="8">
        <v>598093</v>
      </c>
      <c r="L308" s="11">
        <v>527847.44</v>
      </c>
      <c r="M308" s="12">
        <f t="shared" si="14"/>
        <v>0.8825507738763034</v>
      </c>
      <c r="N308" s="9">
        <v>0</v>
      </c>
      <c r="O308" s="13">
        <v>0</v>
      </c>
      <c r="P308" s="14">
        <v>0</v>
      </c>
    </row>
    <row r="309" spans="1:16" ht="15" customHeight="1">
      <c r="A309" s="46"/>
      <c r="B309" s="46"/>
      <c r="C309" s="3"/>
      <c r="D309" s="3">
        <v>4040</v>
      </c>
      <c r="E309" s="47" t="s">
        <v>49</v>
      </c>
      <c r="F309" s="47"/>
      <c r="G309" s="48">
        <v>40266</v>
      </c>
      <c r="H309" s="48"/>
      <c r="I309" s="10">
        <f t="shared" si="12"/>
        <v>40265.09</v>
      </c>
      <c r="J309" s="12">
        <f t="shared" si="13"/>
        <v>0.9999774002880841</v>
      </c>
      <c r="K309" s="8">
        <v>40266</v>
      </c>
      <c r="L309" s="11">
        <v>40265.09</v>
      </c>
      <c r="M309" s="12">
        <f t="shared" si="14"/>
        <v>0.9999774002880841</v>
      </c>
      <c r="N309" s="9">
        <v>0</v>
      </c>
      <c r="O309" s="13">
        <v>0</v>
      </c>
      <c r="P309" s="14">
        <v>0</v>
      </c>
    </row>
    <row r="310" spans="1:16" ht="15" customHeight="1">
      <c r="A310" s="46"/>
      <c r="B310" s="46"/>
      <c r="C310" s="3"/>
      <c r="D310" s="3">
        <v>4110</v>
      </c>
      <c r="E310" s="47" t="s">
        <v>21</v>
      </c>
      <c r="F310" s="47"/>
      <c r="G310" s="48">
        <v>124910</v>
      </c>
      <c r="H310" s="48"/>
      <c r="I310" s="10">
        <f t="shared" si="12"/>
        <v>89137.05</v>
      </c>
      <c r="J310" s="12">
        <f t="shared" si="13"/>
        <v>0.7136101993435273</v>
      </c>
      <c r="K310" s="8">
        <v>124910</v>
      </c>
      <c r="L310" s="11">
        <v>89137.05</v>
      </c>
      <c r="M310" s="12">
        <f t="shared" si="14"/>
        <v>0.7136101993435273</v>
      </c>
      <c r="N310" s="9">
        <v>0</v>
      </c>
      <c r="O310" s="13">
        <v>0</v>
      </c>
      <c r="P310" s="14">
        <v>0</v>
      </c>
    </row>
    <row r="311" spans="1:16" ht="15" customHeight="1">
      <c r="A311" s="46"/>
      <c r="B311" s="46"/>
      <c r="C311" s="3"/>
      <c r="D311" s="3">
        <v>4120</v>
      </c>
      <c r="E311" s="47" t="s">
        <v>22</v>
      </c>
      <c r="F311" s="47"/>
      <c r="G311" s="48">
        <v>10459</v>
      </c>
      <c r="H311" s="48"/>
      <c r="I311" s="10">
        <f t="shared" si="12"/>
        <v>8324.64</v>
      </c>
      <c r="J311" s="12">
        <f t="shared" si="13"/>
        <v>0.7959307773209675</v>
      </c>
      <c r="K311" s="8">
        <v>10459</v>
      </c>
      <c r="L311" s="11">
        <v>8324.64</v>
      </c>
      <c r="M311" s="12">
        <f t="shared" si="14"/>
        <v>0.7959307773209675</v>
      </c>
      <c r="N311" s="9">
        <v>0</v>
      </c>
      <c r="O311" s="13">
        <v>0</v>
      </c>
      <c r="P311" s="14">
        <v>0</v>
      </c>
    </row>
    <row r="312" spans="1:16" ht="15" customHeight="1">
      <c r="A312" s="46"/>
      <c r="B312" s="46"/>
      <c r="C312" s="3"/>
      <c r="D312" s="3">
        <v>4170</v>
      </c>
      <c r="E312" s="47" t="s">
        <v>23</v>
      </c>
      <c r="F312" s="47"/>
      <c r="G312" s="48">
        <v>6144</v>
      </c>
      <c r="H312" s="48"/>
      <c r="I312" s="10">
        <f t="shared" si="12"/>
        <v>3781.32</v>
      </c>
      <c r="J312" s="12">
        <f t="shared" si="13"/>
        <v>0.61544921875</v>
      </c>
      <c r="K312" s="8">
        <v>6144</v>
      </c>
      <c r="L312" s="11">
        <v>3781.32</v>
      </c>
      <c r="M312" s="12">
        <f t="shared" si="14"/>
        <v>0.61544921875</v>
      </c>
      <c r="N312" s="9">
        <v>0</v>
      </c>
      <c r="O312" s="13">
        <v>0</v>
      </c>
      <c r="P312" s="14">
        <v>0</v>
      </c>
    </row>
    <row r="313" spans="1:16" ht="15" customHeight="1">
      <c r="A313" s="46"/>
      <c r="B313" s="46"/>
      <c r="C313" s="3"/>
      <c r="D313" s="3">
        <v>4210</v>
      </c>
      <c r="E313" s="47" t="s">
        <v>13</v>
      </c>
      <c r="F313" s="47"/>
      <c r="G313" s="48">
        <v>30264</v>
      </c>
      <c r="H313" s="48"/>
      <c r="I313" s="10">
        <f t="shared" si="12"/>
        <v>26571.65</v>
      </c>
      <c r="J313" s="12">
        <f t="shared" si="13"/>
        <v>0.8779953079566483</v>
      </c>
      <c r="K313" s="8">
        <v>30264</v>
      </c>
      <c r="L313" s="11">
        <v>26571.65</v>
      </c>
      <c r="M313" s="12">
        <f t="shared" si="14"/>
        <v>0.8779953079566483</v>
      </c>
      <c r="N313" s="9">
        <v>0</v>
      </c>
      <c r="O313" s="13">
        <v>0</v>
      </c>
      <c r="P313" s="14">
        <v>0</v>
      </c>
    </row>
    <row r="314" spans="1:16" ht="15" customHeight="1">
      <c r="A314" s="46"/>
      <c r="B314" s="46"/>
      <c r="C314" s="3"/>
      <c r="D314" s="3">
        <v>4260</v>
      </c>
      <c r="E314" s="47" t="s">
        <v>37</v>
      </c>
      <c r="F314" s="47"/>
      <c r="G314" s="48">
        <v>13264</v>
      </c>
      <c r="H314" s="48"/>
      <c r="I314" s="10">
        <f t="shared" si="12"/>
        <v>12351.24</v>
      </c>
      <c r="J314" s="12">
        <f t="shared" si="13"/>
        <v>0.9311851628468034</v>
      </c>
      <c r="K314" s="8">
        <v>13264</v>
      </c>
      <c r="L314" s="11">
        <v>12351.24</v>
      </c>
      <c r="M314" s="12">
        <f t="shared" si="14"/>
        <v>0.9311851628468034</v>
      </c>
      <c r="N314" s="9">
        <v>0</v>
      </c>
      <c r="O314" s="13">
        <v>0</v>
      </c>
      <c r="P314" s="14">
        <v>0</v>
      </c>
    </row>
    <row r="315" spans="1:16" ht="15" customHeight="1">
      <c r="A315" s="46"/>
      <c r="B315" s="46"/>
      <c r="C315" s="3"/>
      <c r="D315" s="3">
        <v>4270</v>
      </c>
      <c r="E315" s="47" t="s">
        <v>24</v>
      </c>
      <c r="F315" s="47"/>
      <c r="G315" s="48">
        <v>4696</v>
      </c>
      <c r="H315" s="48"/>
      <c r="I315" s="10">
        <f t="shared" si="12"/>
        <v>233.7</v>
      </c>
      <c r="J315" s="12">
        <f t="shared" si="13"/>
        <v>0.049765758091993184</v>
      </c>
      <c r="K315" s="8">
        <v>4696</v>
      </c>
      <c r="L315" s="11">
        <v>233.7</v>
      </c>
      <c r="M315" s="12">
        <f t="shared" si="14"/>
        <v>0.049765758091993184</v>
      </c>
      <c r="N315" s="9">
        <v>0</v>
      </c>
      <c r="O315" s="13">
        <v>0</v>
      </c>
      <c r="P315" s="14">
        <v>0</v>
      </c>
    </row>
    <row r="316" spans="1:16" ht="15" customHeight="1">
      <c r="A316" s="46"/>
      <c r="B316" s="46"/>
      <c r="C316" s="3"/>
      <c r="D316" s="3">
        <v>4280</v>
      </c>
      <c r="E316" s="47" t="s">
        <v>57</v>
      </c>
      <c r="F316" s="47"/>
      <c r="G316" s="48">
        <v>819</v>
      </c>
      <c r="H316" s="48"/>
      <c r="I316" s="10">
        <f t="shared" si="12"/>
        <v>268</v>
      </c>
      <c r="J316" s="12">
        <f t="shared" si="13"/>
        <v>0.32722832722832723</v>
      </c>
      <c r="K316" s="8">
        <v>819</v>
      </c>
      <c r="L316" s="11">
        <v>268</v>
      </c>
      <c r="M316" s="12">
        <f t="shared" si="14"/>
        <v>0.32722832722832723</v>
      </c>
      <c r="N316" s="9">
        <v>0</v>
      </c>
      <c r="O316" s="13">
        <v>0</v>
      </c>
      <c r="P316" s="14">
        <v>0</v>
      </c>
    </row>
    <row r="317" spans="1:16" ht="15" customHeight="1">
      <c r="A317" s="46"/>
      <c r="B317" s="46"/>
      <c r="C317" s="3"/>
      <c r="D317" s="3">
        <v>4300</v>
      </c>
      <c r="E317" s="47" t="s">
        <v>14</v>
      </c>
      <c r="F317" s="47"/>
      <c r="G317" s="48">
        <v>14228</v>
      </c>
      <c r="H317" s="48"/>
      <c r="I317" s="10">
        <f t="shared" si="12"/>
        <v>7964.07</v>
      </c>
      <c r="J317" s="12">
        <f t="shared" si="13"/>
        <v>0.5597462749508012</v>
      </c>
      <c r="K317" s="8">
        <v>14228</v>
      </c>
      <c r="L317" s="11">
        <v>7964.07</v>
      </c>
      <c r="M317" s="12">
        <f t="shared" si="14"/>
        <v>0.5597462749508012</v>
      </c>
      <c r="N317" s="9">
        <v>0</v>
      </c>
      <c r="O317" s="13">
        <v>0</v>
      </c>
      <c r="P317" s="14">
        <v>0</v>
      </c>
    </row>
    <row r="318" spans="1:16" ht="15" customHeight="1">
      <c r="A318" s="46"/>
      <c r="B318" s="46"/>
      <c r="C318" s="3"/>
      <c r="D318" s="3">
        <v>4350</v>
      </c>
      <c r="E318" s="47" t="s">
        <v>38</v>
      </c>
      <c r="F318" s="47"/>
      <c r="G318" s="48">
        <v>1229</v>
      </c>
      <c r="H318" s="48"/>
      <c r="I318" s="10">
        <f t="shared" si="12"/>
        <v>955.68</v>
      </c>
      <c r="J318" s="12">
        <f t="shared" si="13"/>
        <v>0.7776078112286411</v>
      </c>
      <c r="K318" s="8">
        <v>1229</v>
      </c>
      <c r="L318" s="11">
        <v>955.68</v>
      </c>
      <c r="M318" s="12">
        <f t="shared" si="14"/>
        <v>0.7776078112286411</v>
      </c>
      <c r="N318" s="9">
        <v>0</v>
      </c>
      <c r="O318" s="13">
        <v>0</v>
      </c>
      <c r="P318" s="14">
        <v>0</v>
      </c>
    </row>
    <row r="319" spans="1:16" ht="35.25" customHeight="1">
      <c r="A319" s="46"/>
      <c r="B319" s="46"/>
      <c r="C319" s="3"/>
      <c r="D319" s="3">
        <v>4370</v>
      </c>
      <c r="E319" s="47" t="s">
        <v>40</v>
      </c>
      <c r="F319" s="47"/>
      <c r="G319" s="48">
        <v>6162</v>
      </c>
      <c r="H319" s="48"/>
      <c r="I319" s="10">
        <f t="shared" si="12"/>
        <v>3636.54</v>
      </c>
      <c r="J319" s="12">
        <f t="shared" si="13"/>
        <v>0.5901557935735151</v>
      </c>
      <c r="K319" s="8">
        <v>6162</v>
      </c>
      <c r="L319" s="11">
        <v>3636.54</v>
      </c>
      <c r="M319" s="12">
        <f t="shared" si="14"/>
        <v>0.5901557935735151</v>
      </c>
      <c r="N319" s="9">
        <v>0</v>
      </c>
      <c r="O319" s="13">
        <v>0</v>
      </c>
      <c r="P319" s="14">
        <v>0</v>
      </c>
    </row>
    <row r="320" spans="1:16" ht="15" customHeight="1">
      <c r="A320" s="46"/>
      <c r="B320" s="46"/>
      <c r="C320" s="3"/>
      <c r="D320" s="3">
        <v>4410</v>
      </c>
      <c r="E320" s="47" t="s">
        <v>52</v>
      </c>
      <c r="F320" s="47"/>
      <c r="G320" s="48">
        <v>3000</v>
      </c>
      <c r="H320" s="48"/>
      <c r="I320" s="10">
        <f t="shared" si="12"/>
        <v>2355.08</v>
      </c>
      <c r="J320" s="12">
        <f t="shared" si="13"/>
        <v>0.7850266666666667</v>
      </c>
      <c r="K320" s="8">
        <v>3000</v>
      </c>
      <c r="L320" s="11">
        <v>2355.08</v>
      </c>
      <c r="M320" s="12">
        <f t="shared" si="14"/>
        <v>0.7850266666666667</v>
      </c>
      <c r="N320" s="9">
        <v>0</v>
      </c>
      <c r="O320" s="13">
        <v>0</v>
      </c>
      <c r="P320" s="14">
        <v>0</v>
      </c>
    </row>
    <row r="321" spans="1:16" ht="19.5" customHeight="1">
      <c r="A321" s="46"/>
      <c r="B321" s="46"/>
      <c r="C321" s="3"/>
      <c r="D321" s="3">
        <v>4440</v>
      </c>
      <c r="E321" s="47" t="s">
        <v>58</v>
      </c>
      <c r="F321" s="47"/>
      <c r="G321" s="48">
        <v>14221</v>
      </c>
      <c r="H321" s="48"/>
      <c r="I321" s="10">
        <f t="shared" si="12"/>
        <v>14221</v>
      </c>
      <c r="J321" s="12">
        <f t="shared" si="13"/>
        <v>1</v>
      </c>
      <c r="K321" s="8">
        <v>14221</v>
      </c>
      <c r="L321" s="11">
        <v>14221</v>
      </c>
      <c r="M321" s="12">
        <f t="shared" si="14"/>
        <v>1</v>
      </c>
      <c r="N321" s="9">
        <v>0</v>
      </c>
      <c r="O321" s="13">
        <v>0</v>
      </c>
      <c r="P321" s="14">
        <v>0</v>
      </c>
    </row>
    <row r="322" spans="1:16" ht="15" customHeight="1">
      <c r="A322" s="46"/>
      <c r="B322" s="46"/>
      <c r="C322" s="3"/>
      <c r="D322" s="3">
        <v>4480</v>
      </c>
      <c r="E322" s="47" t="s">
        <v>91</v>
      </c>
      <c r="F322" s="47"/>
      <c r="G322" s="48">
        <v>1500</v>
      </c>
      <c r="H322" s="48"/>
      <c r="I322" s="10">
        <f t="shared" si="12"/>
        <v>1037</v>
      </c>
      <c r="J322" s="12">
        <f t="shared" si="13"/>
        <v>0.6913333333333334</v>
      </c>
      <c r="K322" s="8">
        <v>1500</v>
      </c>
      <c r="L322" s="11">
        <v>1037</v>
      </c>
      <c r="M322" s="12">
        <f t="shared" si="14"/>
        <v>0.6913333333333334</v>
      </c>
      <c r="N322" s="9">
        <v>0</v>
      </c>
      <c r="O322" s="13">
        <v>0</v>
      </c>
      <c r="P322" s="14">
        <v>0</v>
      </c>
    </row>
    <row r="323" spans="1:16" ht="22.5" customHeight="1">
      <c r="A323" s="46"/>
      <c r="B323" s="46"/>
      <c r="C323" s="3"/>
      <c r="D323" s="3">
        <v>4520</v>
      </c>
      <c r="E323" s="47" t="s">
        <v>33</v>
      </c>
      <c r="F323" s="47"/>
      <c r="G323" s="48">
        <v>600</v>
      </c>
      <c r="H323" s="48"/>
      <c r="I323" s="10">
        <f t="shared" si="12"/>
        <v>360</v>
      </c>
      <c r="J323" s="12">
        <f t="shared" si="13"/>
        <v>0.6</v>
      </c>
      <c r="K323" s="8">
        <v>600</v>
      </c>
      <c r="L323" s="11">
        <v>360</v>
      </c>
      <c r="M323" s="12">
        <f t="shared" si="14"/>
        <v>0.6</v>
      </c>
      <c r="N323" s="9">
        <v>0</v>
      </c>
      <c r="O323" s="13">
        <v>0</v>
      </c>
      <c r="P323" s="14">
        <v>0</v>
      </c>
    </row>
    <row r="324" spans="1:16" ht="27.75" customHeight="1">
      <c r="A324" s="46"/>
      <c r="B324" s="46"/>
      <c r="C324" s="3"/>
      <c r="D324" s="3">
        <v>4700</v>
      </c>
      <c r="E324" s="47" t="s">
        <v>61</v>
      </c>
      <c r="F324" s="47"/>
      <c r="G324" s="48">
        <v>5120</v>
      </c>
      <c r="H324" s="48"/>
      <c r="I324" s="10">
        <f t="shared" si="12"/>
        <v>1009.5</v>
      </c>
      <c r="J324" s="12">
        <f t="shared" si="13"/>
        <v>0.19716796875</v>
      </c>
      <c r="K324" s="8">
        <v>5120</v>
      </c>
      <c r="L324" s="11">
        <v>1009.5</v>
      </c>
      <c r="M324" s="12">
        <f t="shared" si="14"/>
        <v>0.19716796875</v>
      </c>
      <c r="N324" s="9">
        <v>0</v>
      </c>
      <c r="O324" s="13">
        <v>0</v>
      </c>
      <c r="P324" s="14">
        <v>0</v>
      </c>
    </row>
    <row r="325" spans="1:16" ht="15" customHeight="1">
      <c r="A325" s="38"/>
      <c r="B325" s="38"/>
      <c r="C325" s="27">
        <v>80146</v>
      </c>
      <c r="D325" s="27"/>
      <c r="E325" s="44" t="s">
        <v>92</v>
      </c>
      <c r="F325" s="44"/>
      <c r="G325" s="45">
        <v>115121</v>
      </c>
      <c r="H325" s="45"/>
      <c r="I325" s="28">
        <f t="shared" si="12"/>
        <v>55072.759999999995</v>
      </c>
      <c r="J325" s="29">
        <f t="shared" si="13"/>
        <v>0.4783902155123739</v>
      </c>
      <c r="K325" s="30">
        <v>115121</v>
      </c>
      <c r="L325" s="28">
        <f>SUM(L326:L333)</f>
        <v>55072.759999999995</v>
      </c>
      <c r="M325" s="29">
        <f t="shared" si="14"/>
        <v>0.4783902155123739</v>
      </c>
      <c r="N325" s="31">
        <v>0</v>
      </c>
      <c r="O325" s="32">
        <f>SUM(O326:O333)</f>
        <v>0</v>
      </c>
      <c r="P325" s="33">
        <v>0</v>
      </c>
    </row>
    <row r="326" spans="1:16" ht="15" customHeight="1">
      <c r="A326" s="46"/>
      <c r="B326" s="46"/>
      <c r="C326" s="3"/>
      <c r="D326" s="3">
        <v>4010</v>
      </c>
      <c r="E326" s="47" t="s">
        <v>48</v>
      </c>
      <c r="F326" s="47"/>
      <c r="G326" s="48">
        <v>16830</v>
      </c>
      <c r="H326" s="48"/>
      <c r="I326" s="10">
        <f t="shared" si="12"/>
        <v>16525.76</v>
      </c>
      <c r="J326" s="12">
        <f t="shared" si="13"/>
        <v>0.9819227569815804</v>
      </c>
      <c r="K326" s="8">
        <v>16830</v>
      </c>
      <c r="L326" s="11">
        <v>16525.76</v>
      </c>
      <c r="M326" s="12">
        <f t="shared" si="14"/>
        <v>0.9819227569815804</v>
      </c>
      <c r="N326" s="9">
        <v>0</v>
      </c>
      <c r="O326" s="13">
        <v>0</v>
      </c>
      <c r="P326" s="14">
        <v>0</v>
      </c>
    </row>
    <row r="327" spans="1:16" ht="15" customHeight="1">
      <c r="A327" s="46"/>
      <c r="B327" s="46"/>
      <c r="C327" s="3"/>
      <c r="D327" s="3">
        <v>4110</v>
      </c>
      <c r="E327" s="47" t="s">
        <v>21</v>
      </c>
      <c r="F327" s="47"/>
      <c r="G327" s="48">
        <v>2894</v>
      </c>
      <c r="H327" s="48"/>
      <c r="I327" s="10">
        <f aca="true" t="shared" si="15" ref="I327:I386">SUM(L327,O327)</f>
        <v>2650.32</v>
      </c>
      <c r="J327" s="12">
        <f aca="true" t="shared" si="16" ref="J327:J386">SUM(I327/G327)</f>
        <v>0.9157982031789911</v>
      </c>
      <c r="K327" s="8">
        <v>2894</v>
      </c>
      <c r="L327" s="11">
        <v>2650.32</v>
      </c>
      <c r="M327" s="12">
        <f aca="true" t="shared" si="17" ref="M327:M386">SUM(L327/K327)</f>
        <v>0.9157982031789911</v>
      </c>
      <c r="N327" s="9">
        <v>0</v>
      </c>
      <c r="O327" s="13">
        <v>0</v>
      </c>
      <c r="P327" s="14">
        <v>0</v>
      </c>
    </row>
    <row r="328" spans="1:16" ht="15" customHeight="1">
      <c r="A328" s="46"/>
      <c r="B328" s="46"/>
      <c r="C328" s="3"/>
      <c r="D328" s="3">
        <v>4120</v>
      </c>
      <c r="E328" s="47" t="s">
        <v>22</v>
      </c>
      <c r="F328" s="47"/>
      <c r="G328" s="48">
        <v>413</v>
      </c>
      <c r="H328" s="48"/>
      <c r="I328" s="10">
        <f t="shared" si="15"/>
        <v>377.71</v>
      </c>
      <c r="J328" s="12">
        <f t="shared" si="16"/>
        <v>0.9145520581113801</v>
      </c>
      <c r="K328" s="8">
        <v>413</v>
      </c>
      <c r="L328" s="11">
        <v>377.71</v>
      </c>
      <c r="M328" s="12">
        <f t="shared" si="17"/>
        <v>0.9145520581113801</v>
      </c>
      <c r="N328" s="9">
        <v>0</v>
      </c>
      <c r="O328" s="13">
        <v>0</v>
      </c>
      <c r="P328" s="14">
        <v>0</v>
      </c>
    </row>
    <row r="329" spans="1:16" ht="15" customHeight="1">
      <c r="A329" s="46"/>
      <c r="B329" s="46"/>
      <c r="C329" s="3"/>
      <c r="D329" s="3">
        <v>4170</v>
      </c>
      <c r="E329" s="47" t="s">
        <v>23</v>
      </c>
      <c r="F329" s="47"/>
      <c r="G329" s="48">
        <v>13900</v>
      </c>
      <c r="H329" s="48"/>
      <c r="I329" s="10">
        <f t="shared" si="15"/>
        <v>0</v>
      </c>
      <c r="J329" s="12">
        <f t="shared" si="16"/>
        <v>0</v>
      </c>
      <c r="K329" s="8">
        <v>13900</v>
      </c>
      <c r="L329" s="11">
        <v>0</v>
      </c>
      <c r="M329" s="12">
        <f t="shared" si="17"/>
        <v>0</v>
      </c>
      <c r="N329" s="9">
        <v>0</v>
      </c>
      <c r="O329" s="13">
        <v>0</v>
      </c>
      <c r="P329" s="14">
        <v>0</v>
      </c>
    </row>
    <row r="330" spans="1:16" ht="15" customHeight="1">
      <c r="A330" s="46"/>
      <c r="B330" s="46"/>
      <c r="C330" s="3"/>
      <c r="D330" s="3">
        <v>4210</v>
      </c>
      <c r="E330" s="47" t="s">
        <v>13</v>
      </c>
      <c r="F330" s="47"/>
      <c r="G330" s="48">
        <v>10900</v>
      </c>
      <c r="H330" s="48"/>
      <c r="I330" s="10">
        <f t="shared" si="15"/>
        <v>1686.37</v>
      </c>
      <c r="J330" s="12">
        <f t="shared" si="16"/>
        <v>0.15471284403669724</v>
      </c>
      <c r="K330" s="8">
        <v>10900</v>
      </c>
      <c r="L330" s="11">
        <v>1686.37</v>
      </c>
      <c r="M330" s="12">
        <f t="shared" si="17"/>
        <v>0.15471284403669724</v>
      </c>
      <c r="N330" s="9">
        <v>0</v>
      </c>
      <c r="O330" s="13">
        <v>0</v>
      </c>
      <c r="P330" s="14">
        <v>0</v>
      </c>
    </row>
    <row r="331" spans="1:16" ht="15" customHeight="1">
      <c r="A331" s="46"/>
      <c r="B331" s="46"/>
      <c r="C331" s="3"/>
      <c r="D331" s="3">
        <v>4300</v>
      </c>
      <c r="E331" s="47" t="s">
        <v>14</v>
      </c>
      <c r="F331" s="47"/>
      <c r="G331" s="48">
        <v>19000</v>
      </c>
      <c r="H331" s="48"/>
      <c r="I331" s="10">
        <f t="shared" si="15"/>
        <v>1335</v>
      </c>
      <c r="J331" s="12">
        <f t="shared" si="16"/>
        <v>0.07026315789473685</v>
      </c>
      <c r="K331" s="8">
        <v>19000</v>
      </c>
      <c r="L331" s="11">
        <v>1335</v>
      </c>
      <c r="M331" s="12">
        <f t="shared" si="17"/>
        <v>0.07026315789473685</v>
      </c>
      <c r="N331" s="9">
        <v>0</v>
      </c>
      <c r="O331" s="13">
        <v>0</v>
      </c>
      <c r="P331" s="14">
        <v>0</v>
      </c>
    </row>
    <row r="332" spans="1:16" ht="15" customHeight="1">
      <c r="A332" s="46"/>
      <c r="B332" s="46"/>
      <c r="C332" s="3"/>
      <c r="D332" s="3">
        <v>4410</v>
      </c>
      <c r="E332" s="47" t="s">
        <v>52</v>
      </c>
      <c r="F332" s="47"/>
      <c r="G332" s="48">
        <v>13390</v>
      </c>
      <c r="H332" s="48"/>
      <c r="I332" s="10">
        <f t="shared" si="15"/>
        <v>2647.19</v>
      </c>
      <c r="J332" s="12">
        <f t="shared" si="16"/>
        <v>0.1976990291262136</v>
      </c>
      <c r="K332" s="8">
        <v>13390</v>
      </c>
      <c r="L332" s="11">
        <v>2647.19</v>
      </c>
      <c r="M332" s="12">
        <f t="shared" si="17"/>
        <v>0.1976990291262136</v>
      </c>
      <c r="N332" s="9">
        <v>0</v>
      </c>
      <c r="O332" s="13">
        <v>0</v>
      </c>
      <c r="P332" s="14">
        <v>0</v>
      </c>
    </row>
    <row r="333" spans="1:16" ht="27" customHeight="1">
      <c r="A333" s="46"/>
      <c r="B333" s="46"/>
      <c r="C333" s="3"/>
      <c r="D333" s="3">
        <v>4700</v>
      </c>
      <c r="E333" s="47" t="s">
        <v>61</v>
      </c>
      <c r="F333" s="47"/>
      <c r="G333" s="48">
        <v>37794</v>
      </c>
      <c r="H333" s="48"/>
      <c r="I333" s="10">
        <f t="shared" si="15"/>
        <v>29850.41</v>
      </c>
      <c r="J333" s="12">
        <f t="shared" si="16"/>
        <v>0.7898187542996242</v>
      </c>
      <c r="K333" s="8">
        <v>37794</v>
      </c>
      <c r="L333" s="11">
        <v>29850.41</v>
      </c>
      <c r="M333" s="12">
        <f t="shared" si="17"/>
        <v>0.7898187542996242</v>
      </c>
      <c r="N333" s="9">
        <v>0</v>
      </c>
      <c r="O333" s="13">
        <v>0</v>
      </c>
      <c r="P333" s="14">
        <v>0</v>
      </c>
    </row>
    <row r="334" spans="1:16" ht="15" customHeight="1">
      <c r="A334" s="38"/>
      <c r="B334" s="38"/>
      <c r="C334" s="27">
        <v>80148</v>
      </c>
      <c r="D334" s="27"/>
      <c r="E334" s="44" t="s">
        <v>93</v>
      </c>
      <c r="F334" s="44"/>
      <c r="G334" s="45">
        <v>1222598</v>
      </c>
      <c r="H334" s="45"/>
      <c r="I334" s="28">
        <f t="shared" si="15"/>
        <v>1171153.78</v>
      </c>
      <c r="J334" s="29">
        <f t="shared" si="16"/>
        <v>0.9579222115527753</v>
      </c>
      <c r="K334" s="30">
        <v>1222598</v>
      </c>
      <c r="L334" s="28">
        <f>SUM(L335:L347)</f>
        <v>1171153.78</v>
      </c>
      <c r="M334" s="29">
        <f t="shared" si="17"/>
        <v>0.9579222115527753</v>
      </c>
      <c r="N334" s="31">
        <v>0</v>
      </c>
      <c r="O334" s="32">
        <f>SUM(O335:O347)</f>
        <v>0</v>
      </c>
      <c r="P334" s="33">
        <v>0</v>
      </c>
    </row>
    <row r="335" spans="1:16" ht="24" customHeight="1">
      <c r="A335" s="46"/>
      <c r="B335" s="46"/>
      <c r="C335" s="3"/>
      <c r="D335" s="3">
        <v>3020</v>
      </c>
      <c r="E335" s="47" t="s">
        <v>19</v>
      </c>
      <c r="F335" s="47"/>
      <c r="G335" s="48">
        <v>1966</v>
      </c>
      <c r="H335" s="48"/>
      <c r="I335" s="10">
        <f t="shared" si="15"/>
        <v>1053.71</v>
      </c>
      <c r="J335" s="12">
        <f t="shared" si="16"/>
        <v>0.5359664292980671</v>
      </c>
      <c r="K335" s="8">
        <v>1966</v>
      </c>
      <c r="L335" s="11">
        <v>1053.71</v>
      </c>
      <c r="M335" s="12">
        <f t="shared" si="17"/>
        <v>0.5359664292980671</v>
      </c>
      <c r="N335" s="9">
        <v>0</v>
      </c>
      <c r="O335" s="13">
        <v>0</v>
      </c>
      <c r="P335" s="14">
        <v>0</v>
      </c>
    </row>
    <row r="336" spans="1:16" ht="15" customHeight="1">
      <c r="A336" s="46"/>
      <c r="B336" s="46"/>
      <c r="C336" s="3"/>
      <c r="D336" s="3">
        <v>4010</v>
      </c>
      <c r="E336" s="47" t="s">
        <v>48</v>
      </c>
      <c r="F336" s="47"/>
      <c r="G336" s="48">
        <v>397162</v>
      </c>
      <c r="H336" s="48"/>
      <c r="I336" s="10">
        <f t="shared" si="15"/>
        <v>396177.58</v>
      </c>
      <c r="J336" s="12">
        <f t="shared" si="16"/>
        <v>0.9975213640781344</v>
      </c>
      <c r="K336" s="8">
        <v>397162</v>
      </c>
      <c r="L336" s="11">
        <v>396177.58</v>
      </c>
      <c r="M336" s="12">
        <f t="shared" si="17"/>
        <v>0.9975213640781344</v>
      </c>
      <c r="N336" s="9">
        <v>0</v>
      </c>
      <c r="O336" s="13">
        <v>0</v>
      </c>
      <c r="P336" s="14">
        <v>0</v>
      </c>
    </row>
    <row r="337" spans="1:16" ht="15" customHeight="1">
      <c r="A337" s="46"/>
      <c r="B337" s="46"/>
      <c r="C337" s="3"/>
      <c r="D337" s="3">
        <v>4040</v>
      </c>
      <c r="E337" s="47" t="s">
        <v>49</v>
      </c>
      <c r="F337" s="47"/>
      <c r="G337" s="48">
        <v>30140</v>
      </c>
      <c r="H337" s="48"/>
      <c r="I337" s="10">
        <f t="shared" si="15"/>
        <v>30138.57</v>
      </c>
      <c r="J337" s="12">
        <f t="shared" si="16"/>
        <v>0.9999525547445255</v>
      </c>
      <c r="K337" s="8">
        <v>30140</v>
      </c>
      <c r="L337" s="11">
        <v>30138.57</v>
      </c>
      <c r="M337" s="12">
        <f t="shared" si="17"/>
        <v>0.9999525547445255</v>
      </c>
      <c r="N337" s="9">
        <v>0</v>
      </c>
      <c r="O337" s="13">
        <v>0</v>
      </c>
      <c r="P337" s="14">
        <v>0</v>
      </c>
    </row>
    <row r="338" spans="1:16" ht="15" customHeight="1">
      <c r="A338" s="46"/>
      <c r="B338" s="46"/>
      <c r="C338" s="3"/>
      <c r="D338" s="3">
        <v>4110</v>
      </c>
      <c r="E338" s="47" t="s">
        <v>21</v>
      </c>
      <c r="F338" s="47"/>
      <c r="G338" s="48">
        <v>67584</v>
      </c>
      <c r="H338" s="48"/>
      <c r="I338" s="10">
        <f t="shared" si="15"/>
        <v>65225.07</v>
      </c>
      <c r="J338" s="12">
        <f t="shared" si="16"/>
        <v>0.9650963245738636</v>
      </c>
      <c r="K338" s="8">
        <v>67584</v>
      </c>
      <c r="L338" s="11">
        <v>65225.07</v>
      </c>
      <c r="M338" s="12">
        <f t="shared" si="17"/>
        <v>0.9650963245738636</v>
      </c>
      <c r="N338" s="9">
        <v>0</v>
      </c>
      <c r="O338" s="13">
        <v>0</v>
      </c>
      <c r="P338" s="14">
        <v>0</v>
      </c>
    </row>
    <row r="339" spans="1:16" ht="15" customHeight="1">
      <c r="A339" s="46"/>
      <c r="B339" s="46"/>
      <c r="C339" s="3"/>
      <c r="D339" s="3">
        <v>4120</v>
      </c>
      <c r="E339" s="47" t="s">
        <v>22</v>
      </c>
      <c r="F339" s="47"/>
      <c r="G339" s="48">
        <v>7651</v>
      </c>
      <c r="H339" s="48"/>
      <c r="I339" s="10">
        <f t="shared" si="15"/>
        <v>4615.49</v>
      </c>
      <c r="J339" s="12">
        <f t="shared" si="16"/>
        <v>0.6032531695203242</v>
      </c>
      <c r="K339" s="8">
        <v>7651</v>
      </c>
      <c r="L339" s="11">
        <v>4615.49</v>
      </c>
      <c r="M339" s="12">
        <f t="shared" si="17"/>
        <v>0.6032531695203242</v>
      </c>
      <c r="N339" s="9">
        <v>0</v>
      </c>
      <c r="O339" s="13">
        <v>0</v>
      </c>
      <c r="P339" s="14">
        <v>0</v>
      </c>
    </row>
    <row r="340" spans="1:16" ht="15" customHeight="1">
      <c r="A340" s="46"/>
      <c r="B340" s="46"/>
      <c r="C340" s="3"/>
      <c r="D340" s="3">
        <v>4210</v>
      </c>
      <c r="E340" s="47" t="s">
        <v>13</v>
      </c>
      <c r="F340" s="47"/>
      <c r="G340" s="48">
        <v>36041</v>
      </c>
      <c r="H340" s="48"/>
      <c r="I340" s="10">
        <f t="shared" si="15"/>
        <v>28223.02</v>
      </c>
      <c r="J340" s="12">
        <f t="shared" si="16"/>
        <v>0.7830809356011209</v>
      </c>
      <c r="K340" s="8">
        <v>36041</v>
      </c>
      <c r="L340" s="11">
        <v>28223.02</v>
      </c>
      <c r="M340" s="12">
        <f t="shared" si="17"/>
        <v>0.7830809356011209</v>
      </c>
      <c r="N340" s="9">
        <v>0</v>
      </c>
      <c r="O340" s="13">
        <v>0</v>
      </c>
      <c r="P340" s="14">
        <v>0</v>
      </c>
    </row>
    <row r="341" spans="1:16" ht="15" customHeight="1">
      <c r="A341" s="46"/>
      <c r="B341" s="46"/>
      <c r="C341" s="3"/>
      <c r="D341" s="3">
        <v>4220</v>
      </c>
      <c r="E341" s="47" t="s">
        <v>86</v>
      </c>
      <c r="F341" s="47"/>
      <c r="G341" s="48">
        <v>631240</v>
      </c>
      <c r="H341" s="48"/>
      <c r="I341" s="10">
        <f t="shared" si="15"/>
        <v>609698.94</v>
      </c>
      <c r="J341" s="12">
        <f t="shared" si="16"/>
        <v>0.9658750079209175</v>
      </c>
      <c r="K341" s="8">
        <v>631240</v>
      </c>
      <c r="L341" s="11">
        <v>609698.94</v>
      </c>
      <c r="M341" s="12">
        <f t="shared" si="17"/>
        <v>0.9658750079209175</v>
      </c>
      <c r="N341" s="9">
        <v>0</v>
      </c>
      <c r="O341" s="13">
        <v>0</v>
      </c>
      <c r="P341" s="14">
        <v>0</v>
      </c>
    </row>
    <row r="342" spans="1:16" ht="15" customHeight="1">
      <c r="A342" s="46"/>
      <c r="B342" s="46"/>
      <c r="C342" s="3"/>
      <c r="D342" s="3">
        <v>4260</v>
      </c>
      <c r="E342" s="47" t="s">
        <v>37</v>
      </c>
      <c r="F342" s="47"/>
      <c r="G342" s="48">
        <v>15067</v>
      </c>
      <c r="H342" s="48"/>
      <c r="I342" s="10">
        <f t="shared" si="15"/>
        <v>13082.05</v>
      </c>
      <c r="J342" s="12">
        <f t="shared" si="16"/>
        <v>0.8682584456096104</v>
      </c>
      <c r="K342" s="8">
        <v>15067</v>
      </c>
      <c r="L342" s="11">
        <v>13082.05</v>
      </c>
      <c r="M342" s="12">
        <f t="shared" si="17"/>
        <v>0.8682584456096104</v>
      </c>
      <c r="N342" s="9">
        <v>0</v>
      </c>
      <c r="O342" s="13">
        <v>0</v>
      </c>
      <c r="P342" s="14">
        <v>0</v>
      </c>
    </row>
    <row r="343" spans="1:16" ht="15" customHeight="1">
      <c r="A343" s="46"/>
      <c r="B343" s="46"/>
      <c r="C343" s="3"/>
      <c r="D343" s="3">
        <v>4270</v>
      </c>
      <c r="E343" s="47" t="s">
        <v>24</v>
      </c>
      <c r="F343" s="47"/>
      <c r="G343" s="48">
        <v>10649</v>
      </c>
      <c r="H343" s="48"/>
      <c r="I343" s="10">
        <f t="shared" si="15"/>
        <v>693.5</v>
      </c>
      <c r="J343" s="12">
        <f t="shared" si="16"/>
        <v>0.06512348577331205</v>
      </c>
      <c r="K343" s="8">
        <v>10649</v>
      </c>
      <c r="L343" s="11">
        <v>693.5</v>
      </c>
      <c r="M343" s="12">
        <f t="shared" si="17"/>
        <v>0.06512348577331205</v>
      </c>
      <c r="N343" s="9">
        <v>0</v>
      </c>
      <c r="O343" s="13">
        <v>0</v>
      </c>
      <c r="P343" s="14">
        <v>0</v>
      </c>
    </row>
    <row r="344" spans="1:16" ht="15" customHeight="1">
      <c r="A344" s="46"/>
      <c r="B344" s="46"/>
      <c r="C344" s="3"/>
      <c r="D344" s="3">
        <v>4280</v>
      </c>
      <c r="E344" s="47" t="s">
        <v>57</v>
      </c>
      <c r="F344" s="47"/>
      <c r="G344" s="48">
        <v>1485</v>
      </c>
      <c r="H344" s="48"/>
      <c r="I344" s="10">
        <f t="shared" si="15"/>
        <v>628</v>
      </c>
      <c r="J344" s="12">
        <f t="shared" si="16"/>
        <v>0.4228956228956229</v>
      </c>
      <c r="K344" s="8">
        <v>1485</v>
      </c>
      <c r="L344" s="11">
        <v>628</v>
      </c>
      <c r="M344" s="12">
        <f t="shared" si="17"/>
        <v>0.4228956228956229</v>
      </c>
      <c r="N344" s="9">
        <v>0</v>
      </c>
      <c r="O344" s="13">
        <v>0</v>
      </c>
      <c r="P344" s="14">
        <v>0</v>
      </c>
    </row>
    <row r="345" spans="1:16" ht="15" customHeight="1">
      <c r="A345" s="46"/>
      <c r="B345" s="46"/>
      <c r="C345" s="3"/>
      <c r="D345" s="3">
        <v>4300</v>
      </c>
      <c r="E345" s="47" t="s">
        <v>14</v>
      </c>
      <c r="F345" s="47"/>
      <c r="G345" s="48">
        <v>3598</v>
      </c>
      <c r="H345" s="48"/>
      <c r="I345" s="10">
        <f t="shared" si="15"/>
        <v>1652.85</v>
      </c>
      <c r="J345" s="12">
        <f t="shared" si="16"/>
        <v>0.45938021122846023</v>
      </c>
      <c r="K345" s="8">
        <v>3598</v>
      </c>
      <c r="L345" s="11">
        <v>1652.85</v>
      </c>
      <c r="M345" s="12">
        <f t="shared" si="17"/>
        <v>0.45938021122846023</v>
      </c>
      <c r="N345" s="9">
        <v>0</v>
      </c>
      <c r="O345" s="13">
        <v>0</v>
      </c>
      <c r="P345" s="14">
        <v>0</v>
      </c>
    </row>
    <row r="346" spans="1:16" ht="15" customHeight="1">
      <c r="A346" s="46"/>
      <c r="B346" s="46"/>
      <c r="C346" s="3"/>
      <c r="D346" s="3">
        <v>4410</v>
      </c>
      <c r="E346" s="47" t="s">
        <v>52</v>
      </c>
      <c r="F346" s="47"/>
      <c r="G346" s="48">
        <v>50</v>
      </c>
      <c r="H346" s="48"/>
      <c r="I346" s="10">
        <f t="shared" si="15"/>
        <v>0</v>
      </c>
      <c r="J346" s="12">
        <f t="shared" si="16"/>
        <v>0</v>
      </c>
      <c r="K346" s="8">
        <v>50</v>
      </c>
      <c r="L346" s="11">
        <v>0</v>
      </c>
      <c r="M346" s="12">
        <f t="shared" si="17"/>
        <v>0</v>
      </c>
      <c r="N346" s="9">
        <v>0</v>
      </c>
      <c r="O346" s="13">
        <v>0</v>
      </c>
      <c r="P346" s="14">
        <v>0</v>
      </c>
    </row>
    <row r="347" spans="1:16" ht="22.5" customHeight="1">
      <c r="A347" s="46"/>
      <c r="B347" s="46"/>
      <c r="C347" s="3"/>
      <c r="D347" s="3">
        <v>4440</v>
      </c>
      <c r="E347" s="47" t="s">
        <v>58</v>
      </c>
      <c r="F347" s="47"/>
      <c r="G347" s="48">
        <v>19965</v>
      </c>
      <c r="H347" s="48"/>
      <c r="I347" s="10">
        <f t="shared" si="15"/>
        <v>19965</v>
      </c>
      <c r="J347" s="12">
        <f t="shared" si="16"/>
        <v>1</v>
      </c>
      <c r="K347" s="8">
        <v>19965</v>
      </c>
      <c r="L347" s="11">
        <v>19965</v>
      </c>
      <c r="M347" s="12">
        <f t="shared" si="17"/>
        <v>1</v>
      </c>
      <c r="N347" s="9">
        <v>0</v>
      </c>
      <c r="O347" s="13">
        <v>0</v>
      </c>
      <c r="P347" s="14">
        <v>0</v>
      </c>
    </row>
    <row r="348" spans="1:16" ht="15" customHeight="1">
      <c r="A348" s="38"/>
      <c r="B348" s="38"/>
      <c r="C348" s="27">
        <v>80195</v>
      </c>
      <c r="D348" s="27"/>
      <c r="E348" s="44" t="s">
        <v>18</v>
      </c>
      <c r="F348" s="44"/>
      <c r="G348" s="45">
        <v>216183</v>
      </c>
      <c r="H348" s="45"/>
      <c r="I348" s="28">
        <f t="shared" si="15"/>
        <v>212333.77000000002</v>
      </c>
      <c r="J348" s="29">
        <f t="shared" si="16"/>
        <v>0.9821945758917214</v>
      </c>
      <c r="K348" s="30">
        <v>216183</v>
      </c>
      <c r="L348" s="28">
        <f>SUM(L349:L358)</f>
        <v>212333.77000000002</v>
      </c>
      <c r="M348" s="29">
        <f t="shared" si="17"/>
        <v>0.9821945758917214</v>
      </c>
      <c r="N348" s="31">
        <v>0</v>
      </c>
      <c r="O348" s="32">
        <f>SUM(O349:O358)</f>
        <v>0</v>
      </c>
      <c r="P348" s="33">
        <v>0</v>
      </c>
    </row>
    <row r="349" spans="1:16" ht="15" customHeight="1">
      <c r="A349" s="46"/>
      <c r="B349" s="46"/>
      <c r="C349" s="3"/>
      <c r="D349" s="3">
        <v>4177</v>
      </c>
      <c r="E349" s="47" t="s">
        <v>23</v>
      </c>
      <c r="F349" s="47"/>
      <c r="G349" s="48">
        <v>28560</v>
      </c>
      <c r="H349" s="48"/>
      <c r="I349" s="10">
        <f t="shared" si="15"/>
        <v>28560</v>
      </c>
      <c r="J349" s="12">
        <f t="shared" si="16"/>
        <v>1</v>
      </c>
      <c r="K349" s="8">
        <v>28560</v>
      </c>
      <c r="L349" s="11">
        <v>28560</v>
      </c>
      <c r="M349" s="12">
        <f t="shared" si="17"/>
        <v>1</v>
      </c>
      <c r="N349" s="9">
        <v>0</v>
      </c>
      <c r="O349" s="13">
        <v>0</v>
      </c>
      <c r="P349" s="14">
        <v>0</v>
      </c>
    </row>
    <row r="350" spans="1:16" ht="15" customHeight="1">
      <c r="A350" s="46"/>
      <c r="B350" s="46"/>
      <c r="C350" s="3"/>
      <c r="D350" s="3">
        <v>4179</v>
      </c>
      <c r="E350" s="47" t="s">
        <v>23</v>
      </c>
      <c r="F350" s="47"/>
      <c r="G350" s="48">
        <v>5040</v>
      </c>
      <c r="H350" s="48"/>
      <c r="I350" s="10">
        <f t="shared" si="15"/>
        <v>5040</v>
      </c>
      <c r="J350" s="12">
        <f t="shared" si="16"/>
        <v>1</v>
      </c>
      <c r="K350" s="8">
        <v>5040</v>
      </c>
      <c r="L350" s="11">
        <v>5040</v>
      </c>
      <c r="M350" s="12">
        <f t="shared" si="17"/>
        <v>1</v>
      </c>
      <c r="N350" s="9">
        <v>0</v>
      </c>
      <c r="O350" s="13">
        <v>0</v>
      </c>
      <c r="P350" s="14">
        <v>0</v>
      </c>
    </row>
    <row r="351" spans="1:16" ht="15" customHeight="1">
      <c r="A351" s="46"/>
      <c r="B351" s="46"/>
      <c r="C351" s="3"/>
      <c r="D351" s="3">
        <v>4217</v>
      </c>
      <c r="E351" s="47" t="s">
        <v>13</v>
      </c>
      <c r="F351" s="47"/>
      <c r="G351" s="48">
        <v>8517</v>
      </c>
      <c r="H351" s="48"/>
      <c r="I351" s="10">
        <f t="shared" si="15"/>
        <v>8474.71</v>
      </c>
      <c r="J351" s="12">
        <f t="shared" si="16"/>
        <v>0.9950346366091346</v>
      </c>
      <c r="K351" s="8">
        <v>8517</v>
      </c>
      <c r="L351" s="11">
        <v>8474.71</v>
      </c>
      <c r="M351" s="12">
        <f t="shared" si="17"/>
        <v>0.9950346366091346</v>
      </c>
      <c r="N351" s="9">
        <v>0</v>
      </c>
      <c r="O351" s="13">
        <v>0</v>
      </c>
      <c r="P351" s="14">
        <v>0</v>
      </c>
    </row>
    <row r="352" spans="1:16" ht="15" customHeight="1">
      <c r="A352" s="46"/>
      <c r="B352" s="46"/>
      <c r="C352" s="3"/>
      <c r="D352" s="3">
        <v>4219</v>
      </c>
      <c r="E352" s="47" t="s">
        <v>13</v>
      </c>
      <c r="F352" s="47"/>
      <c r="G352" s="48">
        <v>1503</v>
      </c>
      <c r="H352" s="48"/>
      <c r="I352" s="10">
        <f t="shared" si="15"/>
        <v>1495.53</v>
      </c>
      <c r="J352" s="12">
        <f t="shared" si="16"/>
        <v>0.9950299401197604</v>
      </c>
      <c r="K352" s="8">
        <v>1503</v>
      </c>
      <c r="L352" s="11">
        <v>1495.53</v>
      </c>
      <c r="M352" s="12">
        <f t="shared" si="17"/>
        <v>0.9950299401197604</v>
      </c>
      <c r="N352" s="9">
        <v>0</v>
      </c>
      <c r="O352" s="13">
        <v>0</v>
      </c>
      <c r="P352" s="14">
        <v>0</v>
      </c>
    </row>
    <row r="353" spans="1:16" ht="19.5" customHeight="1">
      <c r="A353" s="46"/>
      <c r="B353" s="46"/>
      <c r="C353" s="3"/>
      <c r="D353" s="3">
        <v>4247</v>
      </c>
      <c r="E353" s="47" t="s">
        <v>82</v>
      </c>
      <c r="F353" s="47"/>
      <c r="G353" s="48">
        <v>13209</v>
      </c>
      <c r="H353" s="48"/>
      <c r="I353" s="10">
        <f t="shared" si="15"/>
        <v>12293</v>
      </c>
      <c r="J353" s="12">
        <f t="shared" si="16"/>
        <v>0.9306533424180483</v>
      </c>
      <c r="K353" s="8">
        <v>13209</v>
      </c>
      <c r="L353" s="11">
        <v>12293</v>
      </c>
      <c r="M353" s="12">
        <f t="shared" si="17"/>
        <v>0.9306533424180483</v>
      </c>
      <c r="N353" s="9">
        <v>0</v>
      </c>
      <c r="O353" s="13">
        <v>0</v>
      </c>
      <c r="P353" s="14">
        <v>0</v>
      </c>
    </row>
    <row r="354" spans="1:16" ht="19.5" customHeight="1">
      <c r="A354" s="46"/>
      <c r="B354" s="46"/>
      <c r="C354" s="3"/>
      <c r="D354" s="3">
        <v>4249</v>
      </c>
      <c r="E354" s="47" t="s">
        <v>82</v>
      </c>
      <c r="F354" s="47"/>
      <c r="G354" s="48">
        <v>2331</v>
      </c>
      <c r="H354" s="48"/>
      <c r="I354" s="10">
        <f t="shared" si="15"/>
        <v>2169.34</v>
      </c>
      <c r="J354" s="12">
        <f t="shared" si="16"/>
        <v>0.9306477906477907</v>
      </c>
      <c r="K354" s="8">
        <v>2331</v>
      </c>
      <c r="L354" s="11">
        <v>2169.34</v>
      </c>
      <c r="M354" s="12">
        <f t="shared" si="17"/>
        <v>0.9306477906477907</v>
      </c>
      <c r="N354" s="9">
        <v>0</v>
      </c>
      <c r="O354" s="13">
        <v>0</v>
      </c>
      <c r="P354" s="14">
        <v>0</v>
      </c>
    </row>
    <row r="355" spans="1:16" ht="15" customHeight="1">
      <c r="A355" s="46"/>
      <c r="B355" s="46"/>
      <c r="C355" s="3"/>
      <c r="D355" s="3">
        <v>4300</v>
      </c>
      <c r="E355" s="47" t="s">
        <v>14</v>
      </c>
      <c r="F355" s="47"/>
      <c r="G355" s="48">
        <v>24281</v>
      </c>
      <c r="H355" s="48"/>
      <c r="I355" s="10">
        <f t="shared" si="15"/>
        <v>22635.69</v>
      </c>
      <c r="J355" s="12">
        <f t="shared" si="16"/>
        <v>0.9322387875293439</v>
      </c>
      <c r="K355" s="8">
        <v>24281</v>
      </c>
      <c r="L355" s="11">
        <v>22635.69</v>
      </c>
      <c r="M355" s="12">
        <f t="shared" si="17"/>
        <v>0.9322387875293439</v>
      </c>
      <c r="N355" s="9">
        <v>0</v>
      </c>
      <c r="O355" s="13">
        <v>0</v>
      </c>
      <c r="P355" s="14">
        <v>0</v>
      </c>
    </row>
    <row r="356" spans="1:16" ht="15" customHeight="1">
      <c r="A356" s="46"/>
      <c r="B356" s="46"/>
      <c r="C356" s="3"/>
      <c r="D356" s="3">
        <v>4307</v>
      </c>
      <c r="E356" s="47" t="s">
        <v>14</v>
      </c>
      <c r="F356" s="47"/>
      <c r="G356" s="48">
        <v>8262</v>
      </c>
      <c r="H356" s="48"/>
      <c r="I356" s="10">
        <f t="shared" si="15"/>
        <v>7346.98</v>
      </c>
      <c r="J356" s="12">
        <f t="shared" si="16"/>
        <v>0.8892495763737593</v>
      </c>
      <c r="K356" s="8">
        <v>8262</v>
      </c>
      <c r="L356" s="11">
        <v>7346.98</v>
      </c>
      <c r="M356" s="12">
        <f t="shared" si="17"/>
        <v>0.8892495763737593</v>
      </c>
      <c r="N356" s="9">
        <v>0</v>
      </c>
      <c r="O356" s="13">
        <v>0</v>
      </c>
      <c r="P356" s="14">
        <v>0</v>
      </c>
    </row>
    <row r="357" spans="1:16" ht="15" customHeight="1">
      <c r="A357" s="46"/>
      <c r="B357" s="46"/>
      <c r="C357" s="3"/>
      <c r="D357" s="3">
        <v>4309</v>
      </c>
      <c r="E357" s="47" t="s">
        <v>14</v>
      </c>
      <c r="F357" s="47"/>
      <c r="G357" s="48">
        <v>1458</v>
      </c>
      <c r="H357" s="48"/>
      <c r="I357" s="10">
        <f t="shared" si="15"/>
        <v>1296.52</v>
      </c>
      <c r="J357" s="12">
        <f t="shared" si="16"/>
        <v>0.8892455418381344</v>
      </c>
      <c r="K357" s="8">
        <v>1458</v>
      </c>
      <c r="L357" s="11">
        <v>1296.52</v>
      </c>
      <c r="M357" s="12">
        <f t="shared" si="17"/>
        <v>0.8892455418381344</v>
      </c>
      <c r="N357" s="9">
        <v>0</v>
      </c>
      <c r="O357" s="13">
        <v>0</v>
      </c>
      <c r="P357" s="14">
        <v>0</v>
      </c>
    </row>
    <row r="358" spans="1:16" ht="24" customHeight="1">
      <c r="A358" s="46"/>
      <c r="B358" s="46"/>
      <c r="C358" s="3"/>
      <c r="D358" s="3">
        <v>4440</v>
      </c>
      <c r="E358" s="47" t="s">
        <v>58</v>
      </c>
      <c r="F358" s="47"/>
      <c r="G358" s="48">
        <v>123022</v>
      </c>
      <c r="H358" s="48"/>
      <c r="I358" s="10">
        <f t="shared" si="15"/>
        <v>123022</v>
      </c>
      <c r="J358" s="12">
        <f t="shared" si="16"/>
        <v>1</v>
      </c>
      <c r="K358" s="8">
        <v>123022</v>
      </c>
      <c r="L358" s="11">
        <v>123022</v>
      </c>
      <c r="M358" s="12">
        <f t="shared" si="17"/>
        <v>1</v>
      </c>
      <c r="N358" s="9">
        <v>0</v>
      </c>
      <c r="O358" s="13">
        <v>0</v>
      </c>
      <c r="P358" s="14">
        <v>0</v>
      </c>
    </row>
    <row r="359" spans="1:16" ht="15" customHeight="1">
      <c r="A359" s="49">
        <v>851</v>
      </c>
      <c r="B359" s="49"/>
      <c r="C359" s="19"/>
      <c r="D359" s="19"/>
      <c r="E359" s="42" t="s">
        <v>94</v>
      </c>
      <c r="F359" s="42"/>
      <c r="G359" s="43">
        <v>324429</v>
      </c>
      <c r="H359" s="43"/>
      <c r="I359" s="20">
        <f t="shared" si="15"/>
        <v>308897.67000000004</v>
      </c>
      <c r="J359" s="21">
        <f t="shared" si="16"/>
        <v>0.9521271834515411</v>
      </c>
      <c r="K359" s="22">
        <v>315429</v>
      </c>
      <c r="L359" s="20">
        <f>SUM(L360,L364,L378)</f>
        <v>300574.17000000004</v>
      </c>
      <c r="M359" s="21">
        <f t="shared" si="17"/>
        <v>0.952905947138659</v>
      </c>
      <c r="N359" s="23">
        <v>9000</v>
      </c>
      <c r="O359" s="24">
        <f>SUM(O360,O364,O378)</f>
        <v>8323.5</v>
      </c>
      <c r="P359" s="25">
        <f>SUM(O359/N359)</f>
        <v>0.9248333333333333</v>
      </c>
    </row>
    <row r="360" spans="1:16" ht="15" customHeight="1">
      <c r="A360" s="38"/>
      <c r="B360" s="38"/>
      <c r="C360" s="27">
        <v>85153</v>
      </c>
      <c r="D360" s="27"/>
      <c r="E360" s="44" t="s">
        <v>95</v>
      </c>
      <c r="F360" s="44"/>
      <c r="G360" s="45">
        <v>38200</v>
      </c>
      <c r="H360" s="45"/>
      <c r="I360" s="28">
        <f t="shared" si="15"/>
        <v>34657.69</v>
      </c>
      <c r="J360" s="29">
        <f t="shared" si="16"/>
        <v>0.9072693717277488</v>
      </c>
      <c r="K360" s="30">
        <v>38200</v>
      </c>
      <c r="L360" s="28">
        <f>SUM(L361:L363)</f>
        <v>34657.69</v>
      </c>
      <c r="M360" s="29">
        <f t="shared" si="17"/>
        <v>0.9072693717277488</v>
      </c>
      <c r="N360" s="31">
        <v>0</v>
      </c>
      <c r="O360" s="32">
        <f>SUM(O361:O363)</f>
        <v>0</v>
      </c>
      <c r="P360" s="33">
        <v>0</v>
      </c>
    </row>
    <row r="361" spans="1:16" ht="33.75" customHeight="1">
      <c r="A361" s="46"/>
      <c r="B361" s="46"/>
      <c r="C361" s="3"/>
      <c r="D361" s="3">
        <v>2820</v>
      </c>
      <c r="E361" s="47" t="s">
        <v>96</v>
      </c>
      <c r="F361" s="47"/>
      <c r="G361" s="48">
        <v>25000</v>
      </c>
      <c r="H361" s="48"/>
      <c r="I361" s="10">
        <f t="shared" si="15"/>
        <v>25000</v>
      </c>
      <c r="J361" s="12">
        <f t="shared" si="16"/>
        <v>1</v>
      </c>
      <c r="K361" s="8">
        <v>25000</v>
      </c>
      <c r="L361" s="11">
        <v>25000</v>
      </c>
      <c r="M361" s="12">
        <f t="shared" si="17"/>
        <v>1</v>
      </c>
      <c r="N361" s="9">
        <v>0</v>
      </c>
      <c r="O361" s="13">
        <v>0</v>
      </c>
      <c r="P361" s="14">
        <v>0</v>
      </c>
    </row>
    <row r="362" spans="1:16" ht="15" customHeight="1">
      <c r="A362" s="46"/>
      <c r="B362" s="46"/>
      <c r="C362" s="3"/>
      <c r="D362" s="3">
        <v>4210</v>
      </c>
      <c r="E362" s="47" t="s">
        <v>13</v>
      </c>
      <c r="F362" s="47"/>
      <c r="G362" s="48">
        <v>8200</v>
      </c>
      <c r="H362" s="48"/>
      <c r="I362" s="10">
        <f t="shared" si="15"/>
        <v>6406.52</v>
      </c>
      <c r="J362" s="12">
        <f t="shared" si="16"/>
        <v>0.7812829268292684</v>
      </c>
      <c r="K362" s="8">
        <v>8200</v>
      </c>
      <c r="L362" s="11">
        <v>6406.52</v>
      </c>
      <c r="M362" s="12">
        <f t="shared" si="17"/>
        <v>0.7812829268292684</v>
      </c>
      <c r="N362" s="9">
        <v>0</v>
      </c>
      <c r="O362" s="13">
        <v>0</v>
      </c>
      <c r="P362" s="14">
        <v>0</v>
      </c>
    </row>
    <row r="363" spans="1:16" ht="15" customHeight="1">
      <c r="A363" s="46"/>
      <c r="B363" s="46"/>
      <c r="C363" s="3"/>
      <c r="D363" s="3">
        <v>4300</v>
      </c>
      <c r="E363" s="47" t="s">
        <v>14</v>
      </c>
      <c r="F363" s="47"/>
      <c r="G363" s="48">
        <v>5000</v>
      </c>
      <c r="H363" s="48"/>
      <c r="I363" s="10">
        <f t="shared" si="15"/>
        <v>3251.17</v>
      </c>
      <c r="J363" s="12">
        <f t="shared" si="16"/>
        <v>0.650234</v>
      </c>
      <c r="K363" s="8">
        <v>5000</v>
      </c>
      <c r="L363" s="11">
        <v>3251.17</v>
      </c>
      <c r="M363" s="12">
        <f t="shared" si="17"/>
        <v>0.650234</v>
      </c>
      <c r="N363" s="9">
        <v>0</v>
      </c>
      <c r="O363" s="13">
        <v>0</v>
      </c>
      <c r="P363" s="14">
        <v>0</v>
      </c>
    </row>
    <row r="364" spans="1:16" ht="15" customHeight="1">
      <c r="A364" s="38"/>
      <c r="B364" s="38"/>
      <c r="C364" s="27">
        <v>85154</v>
      </c>
      <c r="D364" s="27"/>
      <c r="E364" s="44" t="s">
        <v>97</v>
      </c>
      <c r="F364" s="44"/>
      <c r="G364" s="45">
        <v>285429</v>
      </c>
      <c r="H364" s="45"/>
      <c r="I364" s="28">
        <f t="shared" si="15"/>
        <v>273639.98000000004</v>
      </c>
      <c r="J364" s="29">
        <f t="shared" si="16"/>
        <v>0.9586971891433598</v>
      </c>
      <c r="K364" s="30">
        <v>276429</v>
      </c>
      <c r="L364" s="28">
        <f>SUM(L365:L377)</f>
        <v>265316.48000000004</v>
      </c>
      <c r="M364" s="29">
        <f t="shared" si="17"/>
        <v>0.9597997315766437</v>
      </c>
      <c r="N364" s="31">
        <v>9000</v>
      </c>
      <c r="O364" s="32">
        <f>SUM(O365:O377)</f>
        <v>8323.5</v>
      </c>
      <c r="P364" s="33">
        <f>SUM(O364/N364)</f>
        <v>0.9248333333333333</v>
      </c>
    </row>
    <row r="365" spans="1:16" ht="34.5" customHeight="1">
      <c r="A365" s="46"/>
      <c r="B365" s="46"/>
      <c r="C365" s="3"/>
      <c r="D365" s="3">
        <v>2820</v>
      </c>
      <c r="E365" s="47" t="s">
        <v>96</v>
      </c>
      <c r="F365" s="47"/>
      <c r="G365" s="48">
        <v>95000</v>
      </c>
      <c r="H365" s="48"/>
      <c r="I365" s="10">
        <f t="shared" si="15"/>
        <v>94000</v>
      </c>
      <c r="J365" s="12">
        <f t="shared" si="16"/>
        <v>0.9894736842105263</v>
      </c>
      <c r="K365" s="8">
        <v>95000</v>
      </c>
      <c r="L365" s="11">
        <v>94000</v>
      </c>
      <c r="M365" s="12">
        <f t="shared" si="17"/>
        <v>0.9894736842105263</v>
      </c>
      <c r="N365" s="9">
        <v>0</v>
      </c>
      <c r="O365" s="13">
        <v>0</v>
      </c>
      <c r="P365" s="14">
        <v>0</v>
      </c>
    </row>
    <row r="366" spans="1:16" ht="15" customHeight="1">
      <c r="A366" s="46"/>
      <c r="B366" s="46"/>
      <c r="C366" s="3"/>
      <c r="D366" s="3">
        <v>4110</v>
      </c>
      <c r="E366" s="47" t="s">
        <v>21</v>
      </c>
      <c r="F366" s="47"/>
      <c r="G366" s="48">
        <v>1000</v>
      </c>
      <c r="H366" s="48"/>
      <c r="I366" s="10">
        <f t="shared" si="15"/>
        <v>0</v>
      </c>
      <c r="J366" s="12">
        <f t="shared" si="16"/>
        <v>0</v>
      </c>
      <c r="K366" s="8">
        <v>1000</v>
      </c>
      <c r="L366" s="11">
        <v>0</v>
      </c>
      <c r="M366" s="12">
        <f t="shared" si="17"/>
        <v>0</v>
      </c>
      <c r="N366" s="9">
        <v>0</v>
      </c>
      <c r="O366" s="13">
        <v>0</v>
      </c>
      <c r="P366" s="14">
        <v>0</v>
      </c>
    </row>
    <row r="367" spans="1:16" ht="15" customHeight="1">
      <c r="A367" s="46"/>
      <c r="B367" s="46"/>
      <c r="C367" s="3"/>
      <c r="D367" s="3">
        <v>4170</v>
      </c>
      <c r="E367" s="47" t="s">
        <v>23</v>
      </c>
      <c r="F367" s="47"/>
      <c r="G367" s="48">
        <v>57230</v>
      </c>
      <c r="H367" s="48"/>
      <c r="I367" s="10">
        <f t="shared" si="15"/>
        <v>53301.05</v>
      </c>
      <c r="J367" s="12">
        <f t="shared" si="16"/>
        <v>0.9313480691944784</v>
      </c>
      <c r="K367" s="8">
        <v>57230</v>
      </c>
      <c r="L367" s="11">
        <v>53301.05</v>
      </c>
      <c r="M367" s="12">
        <f t="shared" si="17"/>
        <v>0.9313480691944784</v>
      </c>
      <c r="N367" s="9">
        <v>0</v>
      </c>
      <c r="O367" s="13">
        <v>0</v>
      </c>
      <c r="P367" s="14">
        <v>0</v>
      </c>
    </row>
    <row r="368" spans="1:16" ht="15" customHeight="1">
      <c r="A368" s="46"/>
      <c r="B368" s="46"/>
      <c r="C368" s="3"/>
      <c r="D368" s="3">
        <v>4210</v>
      </c>
      <c r="E368" s="47" t="s">
        <v>13</v>
      </c>
      <c r="F368" s="47"/>
      <c r="G368" s="48">
        <v>69000</v>
      </c>
      <c r="H368" s="48"/>
      <c r="I368" s="10">
        <f t="shared" si="15"/>
        <v>66619.05</v>
      </c>
      <c r="J368" s="12">
        <f t="shared" si="16"/>
        <v>0.9654934782608696</v>
      </c>
      <c r="K368" s="8">
        <v>69000</v>
      </c>
      <c r="L368" s="11">
        <v>66619.05</v>
      </c>
      <c r="M368" s="12">
        <f t="shared" si="17"/>
        <v>0.9654934782608696</v>
      </c>
      <c r="N368" s="9">
        <v>0</v>
      </c>
      <c r="O368" s="13">
        <v>0</v>
      </c>
      <c r="P368" s="14">
        <v>0</v>
      </c>
    </row>
    <row r="369" spans="1:16" ht="15" customHeight="1">
      <c r="A369" s="46"/>
      <c r="B369" s="46"/>
      <c r="C369" s="3"/>
      <c r="D369" s="3">
        <v>4260</v>
      </c>
      <c r="E369" s="47" t="s">
        <v>37</v>
      </c>
      <c r="F369" s="47"/>
      <c r="G369" s="48">
        <v>200</v>
      </c>
      <c r="H369" s="48"/>
      <c r="I369" s="10">
        <f t="shared" si="15"/>
        <v>0</v>
      </c>
      <c r="J369" s="12">
        <f t="shared" si="16"/>
        <v>0</v>
      </c>
      <c r="K369" s="8">
        <v>200</v>
      </c>
      <c r="L369" s="11">
        <v>0</v>
      </c>
      <c r="M369" s="12">
        <f t="shared" si="17"/>
        <v>0</v>
      </c>
      <c r="N369" s="9">
        <v>0</v>
      </c>
      <c r="O369" s="13">
        <v>0</v>
      </c>
      <c r="P369" s="14">
        <v>0</v>
      </c>
    </row>
    <row r="370" spans="1:16" ht="15" customHeight="1">
      <c r="A370" s="46"/>
      <c r="B370" s="46"/>
      <c r="C370" s="3"/>
      <c r="D370" s="3">
        <v>4300</v>
      </c>
      <c r="E370" s="47" t="s">
        <v>14</v>
      </c>
      <c r="F370" s="47"/>
      <c r="G370" s="48">
        <v>46499</v>
      </c>
      <c r="H370" s="48"/>
      <c r="I370" s="10">
        <f t="shared" si="15"/>
        <v>44789.39</v>
      </c>
      <c r="J370" s="12">
        <f t="shared" si="16"/>
        <v>0.9632334028688789</v>
      </c>
      <c r="K370" s="8">
        <v>46499</v>
      </c>
      <c r="L370" s="11">
        <v>44789.39</v>
      </c>
      <c r="M370" s="12">
        <f t="shared" si="17"/>
        <v>0.9632334028688789</v>
      </c>
      <c r="N370" s="9">
        <v>0</v>
      </c>
      <c r="O370" s="13">
        <v>0</v>
      </c>
      <c r="P370" s="14">
        <v>0</v>
      </c>
    </row>
    <row r="371" spans="1:16" ht="34.5" customHeight="1">
      <c r="A371" s="46"/>
      <c r="B371" s="46"/>
      <c r="C371" s="3"/>
      <c r="D371" s="3">
        <v>4330</v>
      </c>
      <c r="E371" s="47" t="s">
        <v>87</v>
      </c>
      <c r="F371" s="47"/>
      <c r="G371" s="48">
        <v>200</v>
      </c>
      <c r="H371" s="48"/>
      <c r="I371" s="10">
        <f t="shared" si="15"/>
        <v>0</v>
      </c>
      <c r="J371" s="12">
        <f t="shared" si="16"/>
        <v>0</v>
      </c>
      <c r="K371" s="8">
        <v>200</v>
      </c>
      <c r="L371" s="11">
        <v>0</v>
      </c>
      <c r="M371" s="12">
        <f t="shared" si="17"/>
        <v>0</v>
      </c>
      <c r="N371" s="9">
        <v>0</v>
      </c>
      <c r="O371" s="13">
        <v>0</v>
      </c>
      <c r="P371" s="14">
        <v>0</v>
      </c>
    </row>
    <row r="372" spans="1:16" ht="15" customHeight="1">
      <c r="A372" s="46"/>
      <c r="B372" s="46"/>
      <c r="C372" s="3"/>
      <c r="D372" s="3">
        <v>4350</v>
      </c>
      <c r="E372" s="47" t="s">
        <v>38</v>
      </c>
      <c r="F372" s="47"/>
      <c r="G372" s="48">
        <v>1000</v>
      </c>
      <c r="H372" s="48"/>
      <c r="I372" s="10">
        <f t="shared" si="15"/>
        <v>847.2</v>
      </c>
      <c r="J372" s="12">
        <f t="shared" si="16"/>
        <v>0.8472000000000001</v>
      </c>
      <c r="K372" s="8">
        <v>1000</v>
      </c>
      <c r="L372" s="11">
        <v>847.2</v>
      </c>
      <c r="M372" s="12">
        <f t="shared" si="17"/>
        <v>0.8472000000000001</v>
      </c>
      <c r="N372" s="9">
        <v>0</v>
      </c>
      <c r="O372" s="13">
        <v>0</v>
      </c>
      <c r="P372" s="14">
        <v>0</v>
      </c>
    </row>
    <row r="373" spans="1:16" ht="33.75" customHeight="1">
      <c r="A373" s="46"/>
      <c r="B373" s="46"/>
      <c r="C373" s="3"/>
      <c r="D373" s="3">
        <v>4370</v>
      </c>
      <c r="E373" s="47" t="s">
        <v>40</v>
      </c>
      <c r="F373" s="47"/>
      <c r="G373" s="48">
        <v>1800</v>
      </c>
      <c r="H373" s="48"/>
      <c r="I373" s="10">
        <f t="shared" si="15"/>
        <v>1799.6</v>
      </c>
      <c r="J373" s="12">
        <f t="shared" si="16"/>
        <v>0.9997777777777778</v>
      </c>
      <c r="K373" s="8">
        <v>1800</v>
      </c>
      <c r="L373" s="11">
        <v>1799.6</v>
      </c>
      <c r="M373" s="12">
        <f t="shared" si="17"/>
        <v>0.9997777777777778</v>
      </c>
      <c r="N373" s="9">
        <v>0</v>
      </c>
      <c r="O373" s="13">
        <v>0</v>
      </c>
      <c r="P373" s="14">
        <v>0</v>
      </c>
    </row>
    <row r="374" spans="1:16" ht="26.25" customHeight="1">
      <c r="A374" s="46"/>
      <c r="B374" s="46"/>
      <c r="C374" s="3"/>
      <c r="D374" s="3">
        <v>4400</v>
      </c>
      <c r="E374" s="47" t="s">
        <v>42</v>
      </c>
      <c r="F374" s="47"/>
      <c r="G374" s="48">
        <v>1200</v>
      </c>
      <c r="H374" s="48"/>
      <c r="I374" s="10">
        <f t="shared" si="15"/>
        <v>1200</v>
      </c>
      <c r="J374" s="12">
        <f t="shared" si="16"/>
        <v>1</v>
      </c>
      <c r="K374" s="8">
        <v>1200</v>
      </c>
      <c r="L374" s="11">
        <v>1200</v>
      </c>
      <c r="M374" s="12">
        <f t="shared" si="17"/>
        <v>1</v>
      </c>
      <c r="N374" s="9">
        <v>0</v>
      </c>
      <c r="O374" s="13">
        <v>0</v>
      </c>
      <c r="P374" s="14">
        <v>0</v>
      </c>
    </row>
    <row r="375" spans="1:16" ht="15" customHeight="1">
      <c r="A375" s="46"/>
      <c r="B375" s="46"/>
      <c r="C375" s="3"/>
      <c r="D375" s="3">
        <v>4410</v>
      </c>
      <c r="E375" s="47" t="s">
        <v>52</v>
      </c>
      <c r="F375" s="47"/>
      <c r="G375" s="48">
        <v>1000</v>
      </c>
      <c r="H375" s="48"/>
      <c r="I375" s="10">
        <f t="shared" si="15"/>
        <v>691.19</v>
      </c>
      <c r="J375" s="12">
        <f t="shared" si="16"/>
        <v>0.6911900000000001</v>
      </c>
      <c r="K375" s="8">
        <v>1000</v>
      </c>
      <c r="L375" s="11">
        <v>691.19</v>
      </c>
      <c r="M375" s="12">
        <f t="shared" si="17"/>
        <v>0.6911900000000001</v>
      </c>
      <c r="N375" s="9">
        <v>0</v>
      </c>
      <c r="O375" s="13">
        <v>0</v>
      </c>
      <c r="P375" s="14">
        <v>0</v>
      </c>
    </row>
    <row r="376" spans="1:16" ht="24.75" customHeight="1">
      <c r="A376" s="46"/>
      <c r="B376" s="46"/>
      <c r="C376" s="3"/>
      <c r="D376" s="3">
        <v>4700</v>
      </c>
      <c r="E376" s="47" t="s">
        <v>61</v>
      </c>
      <c r="F376" s="47"/>
      <c r="G376" s="48">
        <v>2300</v>
      </c>
      <c r="H376" s="48"/>
      <c r="I376" s="10">
        <f t="shared" si="15"/>
        <v>2069</v>
      </c>
      <c r="J376" s="12">
        <f t="shared" si="16"/>
        <v>0.8995652173913044</v>
      </c>
      <c r="K376" s="8">
        <v>2300</v>
      </c>
      <c r="L376" s="11">
        <v>2069</v>
      </c>
      <c r="M376" s="12">
        <f t="shared" si="17"/>
        <v>0.8995652173913044</v>
      </c>
      <c r="N376" s="9">
        <v>0</v>
      </c>
      <c r="O376" s="13">
        <v>0</v>
      </c>
      <c r="P376" s="14">
        <v>0</v>
      </c>
    </row>
    <row r="377" spans="1:16" ht="22.5" customHeight="1">
      <c r="A377" s="46"/>
      <c r="B377" s="46"/>
      <c r="C377" s="3"/>
      <c r="D377" s="3">
        <v>6060</v>
      </c>
      <c r="E377" s="47" t="s">
        <v>25</v>
      </c>
      <c r="F377" s="47"/>
      <c r="G377" s="48">
        <v>9000</v>
      </c>
      <c r="H377" s="48"/>
      <c r="I377" s="10">
        <f t="shared" si="15"/>
        <v>8323.5</v>
      </c>
      <c r="J377" s="12">
        <f t="shared" si="16"/>
        <v>0.9248333333333333</v>
      </c>
      <c r="K377" s="8">
        <v>0</v>
      </c>
      <c r="L377" s="11">
        <v>0</v>
      </c>
      <c r="M377" s="12">
        <v>0</v>
      </c>
      <c r="N377" s="9">
        <v>9000</v>
      </c>
      <c r="O377" s="13">
        <v>8323.5</v>
      </c>
      <c r="P377" s="14">
        <f>SUM(O377/N377)</f>
        <v>0.9248333333333333</v>
      </c>
    </row>
    <row r="378" spans="1:16" ht="15" customHeight="1">
      <c r="A378" s="38"/>
      <c r="B378" s="38"/>
      <c r="C378" s="27">
        <v>85195</v>
      </c>
      <c r="D378" s="27"/>
      <c r="E378" s="44" t="s">
        <v>18</v>
      </c>
      <c r="F378" s="44"/>
      <c r="G378" s="45">
        <v>800</v>
      </c>
      <c r="H378" s="45"/>
      <c r="I378" s="28">
        <f t="shared" si="15"/>
        <v>600</v>
      </c>
      <c r="J378" s="29">
        <f t="shared" si="16"/>
        <v>0.75</v>
      </c>
      <c r="K378" s="30">
        <v>800</v>
      </c>
      <c r="L378" s="28">
        <f>SUM(L379:L380)</f>
        <v>600</v>
      </c>
      <c r="M378" s="29">
        <f t="shared" si="17"/>
        <v>0.75</v>
      </c>
      <c r="N378" s="31">
        <v>0</v>
      </c>
      <c r="O378" s="32">
        <f>SUM(O379:O380)</f>
        <v>0</v>
      </c>
      <c r="P378" s="33">
        <v>0</v>
      </c>
    </row>
    <row r="379" spans="1:16" ht="15" customHeight="1">
      <c r="A379" s="46"/>
      <c r="B379" s="46"/>
      <c r="C379" s="3"/>
      <c r="D379" s="3">
        <v>4210</v>
      </c>
      <c r="E379" s="47" t="s">
        <v>13</v>
      </c>
      <c r="F379" s="47"/>
      <c r="G379" s="48">
        <v>600</v>
      </c>
      <c r="H379" s="48"/>
      <c r="I379" s="10">
        <f t="shared" si="15"/>
        <v>472</v>
      </c>
      <c r="J379" s="12">
        <f t="shared" si="16"/>
        <v>0.7866666666666666</v>
      </c>
      <c r="K379" s="8">
        <v>600</v>
      </c>
      <c r="L379" s="11">
        <v>472</v>
      </c>
      <c r="M379" s="12">
        <f t="shared" si="17"/>
        <v>0.7866666666666666</v>
      </c>
      <c r="N379" s="9">
        <v>0</v>
      </c>
      <c r="O379" s="13">
        <v>0</v>
      </c>
      <c r="P379" s="14">
        <v>0</v>
      </c>
    </row>
    <row r="380" spans="1:16" ht="15" customHeight="1">
      <c r="A380" s="46"/>
      <c r="B380" s="46"/>
      <c r="C380" s="3"/>
      <c r="D380" s="3">
        <v>4300</v>
      </c>
      <c r="E380" s="47" t="s">
        <v>14</v>
      </c>
      <c r="F380" s="47"/>
      <c r="G380" s="48">
        <v>200</v>
      </c>
      <c r="H380" s="48"/>
      <c r="I380" s="10">
        <f t="shared" si="15"/>
        <v>128</v>
      </c>
      <c r="J380" s="12">
        <f t="shared" si="16"/>
        <v>0.64</v>
      </c>
      <c r="K380" s="8">
        <v>200</v>
      </c>
      <c r="L380" s="11">
        <v>128</v>
      </c>
      <c r="M380" s="12">
        <f t="shared" si="17"/>
        <v>0.64</v>
      </c>
      <c r="N380" s="9">
        <v>0</v>
      </c>
      <c r="O380" s="13">
        <v>0</v>
      </c>
      <c r="P380" s="14">
        <v>0</v>
      </c>
    </row>
    <row r="381" spans="1:16" ht="15" customHeight="1">
      <c r="A381" s="49">
        <v>852</v>
      </c>
      <c r="B381" s="49"/>
      <c r="C381" s="19"/>
      <c r="D381" s="19"/>
      <c r="E381" s="42" t="s">
        <v>98</v>
      </c>
      <c r="F381" s="42"/>
      <c r="G381" s="43">
        <v>11946846</v>
      </c>
      <c r="H381" s="43"/>
      <c r="I381" s="20">
        <f t="shared" si="15"/>
        <v>11685229.37</v>
      </c>
      <c r="J381" s="21">
        <f t="shared" si="16"/>
        <v>0.9781016152715117</v>
      </c>
      <c r="K381" s="22">
        <v>11946846</v>
      </c>
      <c r="L381" s="20">
        <f>SUM(L382,L384,L386,L388,L397,L402,L417,L419,L422,L426,L429,L451,L461)</f>
        <v>11685229.37</v>
      </c>
      <c r="M381" s="21">
        <f t="shared" si="17"/>
        <v>0.9781016152715117</v>
      </c>
      <c r="N381" s="23">
        <v>0</v>
      </c>
      <c r="O381" s="24">
        <f>SUM(O382,O384,O386,O388,O397,O402,O417,O419,O422,O426,O429,O451,O461)</f>
        <v>0</v>
      </c>
      <c r="P381" s="25">
        <v>0</v>
      </c>
    </row>
    <row r="382" spans="1:16" ht="15" customHeight="1">
      <c r="A382" s="38"/>
      <c r="B382" s="38"/>
      <c r="C382" s="27">
        <v>85201</v>
      </c>
      <c r="D382" s="27"/>
      <c r="E382" s="44" t="s">
        <v>99</v>
      </c>
      <c r="F382" s="44"/>
      <c r="G382" s="45">
        <v>20000</v>
      </c>
      <c r="H382" s="45"/>
      <c r="I382" s="28">
        <f t="shared" si="15"/>
        <v>19629.95</v>
      </c>
      <c r="J382" s="29">
        <f t="shared" si="16"/>
        <v>0.9814975</v>
      </c>
      <c r="K382" s="30">
        <v>20000</v>
      </c>
      <c r="L382" s="28">
        <f>SUM(L383)</f>
        <v>19629.95</v>
      </c>
      <c r="M382" s="29">
        <f t="shared" si="17"/>
        <v>0.9814975</v>
      </c>
      <c r="N382" s="31">
        <v>0</v>
      </c>
      <c r="O382" s="32">
        <f>SUM(O383)</f>
        <v>0</v>
      </c>
      <c r="P382" s="33">
        <v>0</v>
      </c>
    </row>
    <row r="383" spans="1:16" ht="36" customHeight="1">
      <c r="A383" s="46"/>
      <c r="B383" s="46"/>
      <c r="C383" s="3"/>
      <c r="D383" s="3">
        <v>4330</v>
      </c>
      <c r="E383" s="47" t="s">
        <v>87</v>
      </c>
      <c r="F383" s="47"/>
      <c r="G383" s="48">
        <v>20000</v>
      </c>
      <c r="H383" s="48"/>
      <c r="I383" s="10">
        <f t="shared" si="15"/>
        <v>19629.95</v>
      </c>
      <c r="J383" s="12">
        <f t="shared" si="16"/>
        <v>0.9814975</v>
      </c>
      <c r="K383" s="8">
        <v>20000</v>
      </c>
      <c r="L383" s="11">
        <v>19629.95</v>
      </c>
      <c r="M383" s="12">
        <f t="shared" si="17"/>
        <v>0.9814975</v>
      </c>
      <c r="N383" s="9">
        <v>0</v>
      </c>
      <c r="O383" s="13">
        <v>0</v>
      </c>
      <c r="P383" s="14">
        <v>0</v>
      </c>
    </row>
    <row r="384" spans="1:16" ht="15" customHeight="1">
      <c r="A384" s="38"/>
      <c r="B384" s="38"/>
      <c r="C384" s="27">
        <v>85202</v>
      </c>
      <c r="D384" s="27"/>
      <c r="E384" s="44" t="s">
        <v>100</v>
      </c>
      <c r="F384" s="44"/>
      <c r="G384" s="45">
        <v>411400</v>
      </c>
      <c r="H384" s="45"/>
      <c r="I384" s="28">
        <f t="shared" si="15"/>
        <v>411347.31</v>
      </c>
      <c r="J384" s="29">
        <f t="shared" si="16"/>
        <v>0.9998719251336898</v>
      </c>
      <c r="K384" s="30">
        <v>411400</v>
      </c>
      <c r="L384" s="28">
        <f>SUM(L385)</f>
        <v>411347.31</v>
      </c>
      <c r="M384" s="29">
        <f t="shared" si="17"/>
        <v>0.9998719251336898</v>
      </c>
      <c r="N384" s="31">
        <v>0</v>
      </c>
      <c r="O384" s="32">
        <f>SUM(O385)</f>
        <v>0</v>
      </c>
      <c r="P384" s="33">
        <v>0</v>
      </c>
    </row>
    <row r="385" spans="1:16" ht="34.5" customHeight="1">
      <c r="A385" s="46"/>
      <c r="B385" s="46"/>
      <c r="C385" s="3"/>
      <c r="D385" s="3">
        <v>4330</v>
      </c>
      <c r="E385" s="47" t="s">
        <v>87</v>
      </c>
      <c r="F385" s="47"/>
      <c r="G385" s="48">
        <v>411400</v>
      </c>
      <c r="H385" s="48"/>
      <c r="I385" s="10">
        <f t="shared" si="15"/>
        <v>411347.31</v>
      </c>
      <c r="J385" s="12">
        <f t="shared" si="16"/>
        <v>0.9998719251336898</v>
      </c>
      <c r="K385" s="8">
        <v>411400</v>
      </c>
      <c r="L385" s="11">
        <v>411347.31</v>
      </c>
      <c r="M385" s="12">
        <f t="shared" si="17"/>
        <v>0.9998719251336898</v>
      </c>
      <c r="N385" s="9">
        <v>0</v>
      </c>
      <c r="O385" s="13">
        <v>0</v>
      </c>
      <c r="P385" s="14">
        <v>0</v>
      </c>
    </row>
    <row r="386" spans="1:16" ht="15" customHeight="1">
      <c r="A386" s="38"/>
      <c r="B386" s="38"/>
      <c r="C386" s="27">
        <v>85204</v>
      </c>
      <c r="D386" s="27"/>
      <c r="E386" s="44" t="s">
        <v>101</v>
      </c>
      <c r="F386" s="44"/>
      <c r="G386" s="45">
        <v>19400</v>
      </c>
      <c r="H386" s="45"/>
      <c r="I386" s="28">
        <f t="shared" si="15"/>
        <v>14228.5</v>
      </c>
      <c r="J386" s="29">
        <f t="shared" si="16"/>
        <v>0.7334278350515464</v>
      </c>
      <c r="K386" s="30">
        <v>19400</v>
      </c>
      <c r="L386" s="28">
        <f>SUM(L387)</f>
        <v>14228.5</v>
      </c>
      <c r="M386" s="29">
        <f t="shared" si="17"/>
        <v>0.7334278350515464</v>
      </c>
      <c r="N386" s="31">
        <v>0</v>
      </c>
      <c r="O386" s="32">
        <f>SUM(O387)</f>
        <v>0</v>
      </c>
      <c r="P386" s="33">
        <v>0</v>
      </c>
    </row>
    <row r="387" spans="1:16" ht="35.25" customHeight="1">
      <c r="A387" s="46"/>
      <c r="B387" s="46"/>
      <c r="C387" s="3"/>
      <c r="D387" s="3">
        <v>4330</v>
      </c>
      <c r="E387" s="47" t="s">
        <v>87</v>
      </c>
      <c r="F387" s="47"/>
      <c r="G387" s="48">
        <v>19400</v>
      </c>
      <c r="H387" s="48"/>
      <c r="I387" s="10">
        <f aca="true" t="shared" si="18" ref="I387:I443">SUM(L387,O387)</f>
        <v>14228.5</v>
      </c>
      <c r="J387" s="12">
        <f aca="true" t="shared" si="19" ref="J387:J443">SUM(I387/G387)</f>
        <v>0.7334278350515464</v>
      </c>
      <c r="K387" s="8">
        <v>19400</v>
      </c>
      <c r="L387" s="11">
        <v>14228.5</v>
      </c>
      <c r="M387" s="12">
        <f aca="true" t="shared" si="20" ref="M387:M443">SUM(L387/K387)</f>
        <v>0.7334278350515464</v>
      </c>
      <c r="N387" s="9">
        <v>0</v>
      </c>
      <c r="O387" s="13">
        <v>0</v>
      </c>
      <c r="P387" s="14">
        <v>0</v>
      </c>
    </row>
    <row r="388" spans="1:16" ht="24" customHeight="1">
      <c r="A388" s="38"/>
      <c r="B388" s="38"/>
      <c r="C388" s="27">
        <v>85205</v>
      </c>
      <c r="D388" s="27"/>
      <c r="E388" s="44" t="s">
        <v>102</v>
      </c>
      <c r="F388" s="44"/>
      <c r="G388" s="45">
        <v>31658</v>
      </c>
      <c r="H388" s="45"/>
      <c r="I388" s="28">
        <f t="shared" si="18"/>
        <v>24081.95</v>
      </c>
      <c r="J388" s="29">
        <f t="shared" si="19"/>
        <v>0.7606908206456504</v>
      </c>
      <c r="K388" s="30">
        <v>31658</v>
      </c>
      <c r="L388" s="28">
        <f>SUM(L389:L396)</f>
        <v>24081.95</v>
      </c>
      <c r="M388" s="29">
        <f t="shared" si="20"/>
        <v>0.7606908206456504</v>
      </c>
      <c r="N388" s="31">
        <v>0</v>
      </c>
      <c r="O388" s="32">
        <f>SUM(O389:O396)</f>
        <v>0</v>
      </c>
      <c r="P388" s="33">
        <v>0</v>
      </c>
    </row>
    <row r="389" spans="1:16" ht="15" customHeight="1">
      <c r="A389" s="46"/>
      <c r="B389" s="46"/>
      <c r="C389" s="3"/>
      <c r="D389" s="3">
        <v>4110</v>
      </c>
      <c r="E389" s="47" t="s">
        <v>21</v>
      </c>
      <c r="F389" s="47"/>
      <c r="G389" s="48">
        <v>1000</v>
      </c>
      <c r="H389" s="48"/>
      <c r="I389" s="10">
        <f t="shared" si="18"/>
        <v>688.8</v>
      </c>
      <c r="J389" s="12">
        <f t="shared" si="19"/>
        <v>0.6888</v>
      </c>
      <c r="K389" s="8">
        <v>1000</v>
      </c>
      <c r="L389" s="11">
        <v>688.8</v>
      </c>
      <c r="M389" s="12">
        <f t="shared" si="20"/>
        <v>0.6888</v>
      </c>
      <c r="N389" s="9">
        <v>0</v>
      </c>
      <c r="O389" s="13">
        <v>0</v>
      </c>
      <c r="P389" s="14">
        <v>0</v>
      </c>
    </row>
    <row r="390" spans="1:16" ht="15" customHeight="1">
      <c r="A390" s="46"/>
      <c r="B390" s="46"/>
      <c r="C390" s="3"/>
      <c r="D390" s="3">
        <v>4120</v>
      </c>
      <c r="E390" s="47" t="s">
        <v>22</v>
      </c>
      <c r="F390" s="47"/>
      <c r="G390" s="48">
        <v>500</v>
      </c>
      <c r="H390" s="48"/>
      <c r="I390" s="10">
        <f t="shared" si="18"/>
        <v>98</v>
      </c>
      <c r="J390" s="12">
        <f t="shared" si="19"/>
        <v>0.196</v>
      </c>
      <c r="K390" s="8">
        <v>500</v>
      </c>
      <c r="L390" s="11">
        <v>98</v>
      </c>
      <c r="M390" s="12">
        <f t="shared" si="20"/>
        <v>0.196</v>
      </c>
      <c r="N390" s="9">
        <v>0</v>
      </c>
      <c r="O390" s="13">
        <v>0</v>
      </c>
      <c r="P390" s="14">
        <v>0</v>
      </c>
    </row>
    <row r="391" spans="1:16" ht="15" customHeight="1">
      <c r="A391" s="46"/>
      <c r="B391" s="46"/>
      <c r="C391" s="3"/>
      <c r="D391" s="3">
        <v>4170</v>
      </c>
      <c r="E391" s="47" t="s">
        <v>23</v>
      </c>
      <c r="F391" s="47"/>
      <c r="G391" s="48">
        <v>13000</v>
      </c>
      <c r="H391" s="48"/>
      <c r="I391" s="10">
        <f t="shared" si="18"/>
        <v>10720</v>
      </c>
      <c r="J391" s="12">
        <f t="shared" si="19"/>
        <v>0.8246153846153846</v>
      </c>
      <c r="K391" s="8">
        <v>13000</v>
      </c>
      <c r="L391" s="11">
        <v>10720</v>
      </c>
      <c r="M391" s="12">
        <f t="shared" si="20"/>
        <v>0.8246153846153846</v>
      </c>
      <c r="N391" s="9">
        <v>0</v>
      </c>
      <c r="O391" s="13">
        <v>0</v>
      </c>
      <c r="P391" s="14">
        <v>0</v>
      </c>
    </row>
    <row r="392" spans="1:16" ht="15" customHeight="1">
      <c r="A392" s="46"/>
      <c r="B392" s="46"/>
      <c r="C392" s="3"/>
      <c r="D392" s="3">
        <v>4210</v>
      </c>
      <c r="E392" s="47" t="s">
        <v>13</v>
      </c>
      <c r="F392" s="47"/>
      <c r="G392" s="48">
        <v>8906</v>
      </c>
      <c r="H392" s="48"/>
      <c r="I392" s="10">
        <f t="shared" si="18"/>
        <v>5562.36</v>
      </c>
      <c r="J392" s="12">
        <f t="shared" si="19"/>
        <v>0.6245632158095665</v>
      </c>
      <c r="K392" s="8">
        <v>8906</v>
      </c>
      <c r="L392" s="11">
        <v>5562.36</v>
      </c>
      <c r="M392" s="12">
        <f t="shared" si="20"/>
        <v>0.6245632158095665</v>
      </c>
      <c r="N392" s="9">
        <v>0</v>
      </c>
      <c r="O392" s="13">
        <v>0</v>
      </c>
      <c r="P392" s="14">
        <v>0</v>
      </c>
    </row>
    <row r="393" spans="1:16" ht="15" customHeight="1">
      <c r="A393" s="46"/>
      <c r="B393" s="46"/>
      <c r="C393" s="3"/>
      <c r="D393" s="3">
        <v>4300</v>
      </c>
      <c r="E393" s="47" t="s">
        <v>14</v>
      </c>
      <c r="F393" s="47"/>
      <c r="G393" s="48">
        <v>7652</v>
      </c>
      <c r="H393" s="48"/>
      <c r="I393" s="10">
        <f t="shared" si="18"/>
        <v>7012.79</v>
      </c>
      <c r="J393" s="12">
        <f t="shared" si="19"/>
        <v>0.9164649764767381</v>
      </c>
      <c r="K393" s="8">
        <v>7652</v>
      </c>
      <c r="L393" s="11">
        <v>7012.79</v>
      </c>
      <c r="M393" s="12">
        <f t="shared" si="20"/>
        <v>0.9164649764767381</v>
      </c>
      <c r="N393" s="9">
        <v>0</v>
      </c>
      <c r="O393" s="13">
        <v>0</v>
      </c>
      <c r="P393" s="14">
        <v>0</v>
      </c>
    </row>
    <row r="394" spans="1:16" ht="15.75" customHeight="1">
      <c r="A394" s="46"/>
      <c r="B394" s="46"/>
      <c r="C394" s="3"/>
      <c r="D394" s="3">
        <v>4410</v>
      </c>
      <c r="E394" s="47" t="s">
        <v>52</v>
      </c>
      <c r="F394" s="47"/>
      <c r="G394" s="48">
        <v>200</v>
      </c>
      <c r="H394" s="48"/>
      <c r="I394" s="10">
        <f t="shared" si="18"/>
        <v>0</v>
      </c>
      <c r="J394" s="12">
        <f t="shared" si="19"/>
        <v>0</v>
      </c>
      <c r="K394" s="8">
        <v>200</v>
      </c>
      <c r="L394" s="11">
        <v>0</v>
      </c>
      <c r="M394" s="12">
        <f t="shared" si="20"/>
        <v>0</v>
      </c>
      <c r="N394" s="9">
        <v>0</v>
      </c>
      <c r="O394" s="13">
        <v>0</v>
      </c>
      <c r="P394" s="14">
        <v>0</v>
      </c>
    </row>
    <row r="395" spans="1:16" ht="15" customHeight="1">
      <c r="A395" s="46"/>
      <c r="B395" s="46"/>
      <c r="C395" s="3"/>
      <c r="D395" s="3">
        <v>4430</v>
      </c>
      <c r="E395" s="47" t="s">
        <v>15</v>
      </c>
      <c r="F395" s="47"/>
      <c r="G395" s="48">
        <v>100</v>
      </c>
      <c r="H395" s="48"/>
      <c r="I395" s="10">
        <f t="shared" si="18"/>
        <v>0</v>
      </c>
      <c r="J395" s="12">
        <f t="shared" si="19"/>
        <v>0</v>
      </c>
      <c r="K395" s="8">
        <v>100</v>
      </c>
      <c r="L395" s="11">
        <v>0</v>
      </c>
      <c r="M395" s="12">
        <f t="shared" si="20"/>
        <v>0</v>
      </c>
      <c r="N395" s="9">
        <v>0</v>
      </c>
      <c r="O395" s="13">
        <v>0</v>
      </c>
      <c r="P395" s="14">
        <v>0</v>
      </c>
    </row>
    <row r="396" spans="1:16" ht="21.75" customHeight="1">
      <c r="A396" s="46"/>
      <c r="B396" s="46"/>
      <c r="C396" s="3"/>
      <c r="D396" s="3">
        <v>4700</v>
      </c>
      <c r="E396" s="47" t="s">
        <v>61</v>
      </c>
      <c r="F396" s="47"/>
      <c r="G396" s="48">
        <v>300</v>
      </c>
      <c r="H396" s="48"/>
      <c r="I396" s="10">
        <f t="shared" si="18"/>
        <v>0</v>
      </c>
      <c r="J396" s="12">
        <f t="shared" si="19"/>
        <v>0</v>
      </c>
      <c r="K396" s="8">
        <v>300</v>
      </c>
      <c r="L396" s="11">
        <v>0</v>
      </c>
      <c r="M396" s="12">
        <f t="shared" si="20"/>
        <v>0</v>
      </c>
      <c r="N396" s="9">
        <v>0</v>
      </c>
      <c r="O396" s="13">
        <v>0</v>
      </c>
      <c r="P396" s="14">
        <v>0</v>
      </c>
    </row>
    <row r="397" spans="1:16" ht="15" customHeight="1">
      <c r="A397" s="38"/>
      <c r="B397" s="38"/>
      <c r="C397" s="27">
        <v>85206</v>
      </c>
      <c r="D397" s="27"/>
      <c r="E397" s="44" t="s">
        <v>103</v>
      </c>
      <c r="F397" s="44"/>
      <c r="G397" s="45">
        <v>39414</v>
      </c>
      <c r="H397" s="45"/>
      <c r="I397" s="28">
        <f t="shared" si="18"/>
        <v>39412.91</v>
      </c>
      <c r="J397" s="29">
        <f t="shared" si="19"/>
        <v>0.9999723448520831</v>
      </c>
      <c r="K397" s="30">
        <v>39414</v>
      </c>
      <c r="L397" s="28">
        <f>SUM(L398:L401)</f>
        <v>39412.91</v>
      </c>
      <c r="M397" s="29">
        <f t="shared" si="20"/>
        <v>0.9999723448520831</v>
      </c>
      <c r="N397" s="31">
        <v>0</v>
      </c>
      <c r="O397" s="32">
        <f>SUM(O398:O401)</f>
        <v>0</v>
      </c>
      <c r="P397" s="33">
        <v>0</v>
      </c>
    </row>
    <row r="398" spans="1:16" ht="15" customHeight="1">
      <c r="A398" s="46"/>
      <c r="B398" s="46"/>
      <c r="C398" s="3"/>
      <c r="D398" s="3">
        <v>4010</v>
      </c>
      <c r="E398" s="47" t="s">
        <v>48</v>
      </c>
      <c r="F398" s="47"/>
      <c r="G398" s="48">
        <v>29158</v>
      </c>
      <c r="H398" s="48"/>
      <c r="I398" s="10">
        <f t="shared" si="18"/>
        <v>29158</v>
      </c>
      <c r="J398" s="12">
        <f t="shared" si="19"/>
        <v>1</v>
      </c>
      <c r="K398" s="8">
        <v>29158</v>
      </c>
      <c r="L398" s="11">
        <v>29158</v>
      </c>
      <c r="M398" s="12">
        <f t="shared" si="20"/>
        <v>1</v>
      </c>
      <c r="N398" s="9">
        <v>0</v>
      </c>
      <c r="O398" s="13">
        <v>0</v>
      </c>
      <c r="P398" s="14">
        <v>0</v>
      </c>
    </row>
    <row r="399" spans="1:16" ht="15" customHeight="1">
      <c r="A399" s="46"/>
      <c r="B399" s="46"/>
      <c r="C399" s="3"/>
      <c r="D399" s="3">
        <v>4040</v>
      </c>
      <c r="E399" s="47" t="s">
        <v>49</v>
      </c>
      <c r="F399" s="47"/>
      <c r="G399" s="48">
        <v>3777</v>
      </c>
      <c r="H399" s="48"/>
      <c r="I399" s="10">
        <f t="shared" si="18"/>
        <v>3776.67</v>
      </c>
      <c r="J399" s="12">
        <f t="shared" si="19"/>
        <v>0.999912629070691</v>
      </c>
      <c r="K399" s="8">
        <v>3777</v>
      </c>
      <c r="L399" s="11">
        <v>3776.67</v>
      </c>
      <c r="M399" s="12">
        <f t="shared" si="20"/>
        <v>0.999912629070691</v>
      </c>
      <c r="N399" s="9">
        <v>0</v>
      </c>
      <c r="O399" s="13">
        <v>0</v>
      </c>
      <c r="P399" s="14">
        <v>0</v>
      </c>
    </row>
    <row r="400" spans="1:16" ht="15" customHeight="1">
      <c r="A400" s="46"/>
      <c r="B400" s="46"/>
      <c r="C400" s="3"/>
      <c r="D400" s="3">
        <v>4110</v>
      </c>
      <c r="E400" s="47" t="s">
        <v>21</v>
      </c>
      <c r="F400" s="47"/>
      <c r="G400" s="48">
        <v>5672</v>
      </c>
      <c r="H400" s="48"/>
      <c r="I400" s="10">
        <f t="shared" si="18"/>
        <v>5671.37</v>
      </c>
      <c r="J400" s="12">
        <f t="shared" si="19"/>
        <v>0.999888928067701</v>
      </c>
      <c r="K400" s="8">
        <v>5672</v>
      </c>
      <c r="L400" s="11">
        <v>5671.37</v>
      </c>
      <c r="M400" s="12">
        <f t="shared" si="20"/>
        <v>0.999888928067701</v>
      </c>
      <c r="N400" s="9">
        <v>0</v>
      </c>
      <c r="O400" s="13">
        <v>0</v>
      </c>
      <c r="P400" s="14">
        <v>0</v>
      </c>
    </row>
    <row r="401" spans="1:16" ht="15" customHeight="1">
      <c r="A401" s="46"/>
      <c r="B401" s="46"/>
      <c r="C401" s="3"/>
      <c r="D401" s="3">
        <v>4120</v>
      </c>
      <c r="E401" s="47" t="s">
        <v>22</v>
      </c>
      <c r="F401" s="47"/>
      <c r="G401" s="48">
        <v>807</v>
      </c>
      <c r="H401" s="48"/>
      <c r="I401" s="10">
        <f t="shared" si="18"/>
        <v>806.87</v>
      </c>
      <c r="J401" s="12">
        <f t="shared" si="19"/>
        <v>0.9998389095415118</v>
      </c>
      <c r="K401" s="8">
        <v>807</v>
      </c>
      <c r="L401" s="11">
        <v>806.87</v>
      </c>
      <c r="M401" s="12">
        <f t="shared" si="20"/>
        <v>0.9998389095415118</v>
      </c>
      <c r="N401" s="9">
        <v>0</v>
      </c>
      <c r="O401" s="13">
        <v>0</v>
      </c>
      <c r="P401" s="14">
        <v>0</v>
      </c>
    </row>
    <row r="402" spans="1:16" ht="46.5" customHeight="1">
      <c r="A402" s="38"/>
      <c r="B402" s="38"/>
      <c r="C402" s="27">
        <v>85212</v>
      </c>
      <c r="D402" s="27"/>
      <c r="E402" s="44" t="s">
        <v>104</v>
      </c>
      <c r="F402" s="44"/>
      <c r="G402" s="45">
        <v>7242478</v>
      </c>
      <c r="H402" s="45"/>
      <c r="I402" s="28">
        <f t="shared" si="18"/>
        <v>7087463.2700000005</v>
      </c>
      <c r="J402" s="29">
        <f t="shared" si="19"/>
        <v>0.9785964513803149</v>
      </c>
      <c r="K402" s="30">
        <v>7242478</v>
      </c>
      <c r="L402" s="28">
        <f>SUM(L403:L416)</f>
        <v>7087463.2700000005</v>
      </c>
      <c r="M402" s="29">
        <f t="shared" si="20"/>
        <v>0.9785964513803149</v>
      </c>
      <c r="N402" s="31">
        <v>0</v>
      </c>
      <c r="O402" s="32">
        <f>SUM(O403:O416)</f>
        <v>0</v>
      </c>
      <c r="P402" s="33">
        <v>0</v>
      </c>
    </row>
    <row r="403" spans="1:16" ht="66" customHeight="1">
      <c r="A403" s="46"/>
      <c r="B403" s="46"/>
      <c r="C403" s="3"/>
      <c r="D403" s="3">
        <v>2910</v>
      </c>
      <c r="E403" s="47" t="s">
        <v>105</v>
      </c>
      <c r="F403" s="47"/>
      <c r="G403" s="48">
        <v>52000</v>
      </c>
      <c r="H403" s="48"/>
      <c r="I403" s="10">
        <f t="shared" si="18"/>
        <v>43715.61</v>
      </c>
      <c r="J403" s="12">
        <f t="shared" si="19"/>
        <v>0.8406848076923077</v>
      </c>
      <c r="K403" s="8">
        <v>52000</v>
      </c>
      <c r="L403" s="11">
        <v>43715.61</v>
      </c>
      <c r="M403" s="12">
        <f t="shared" si="20"/>
        <v>0.8406848076923077</v>
      </c>
      <c r="N403" s="9">
        <v>0</v>
      </c>
      <c r="O403" s="13">
        <v>0</v>
      </c>
      <c r="P403" s="14">
        <v>0</v>
      </c>
    </row>
    <row r="404" spans="1:16" ht="24" customHeight="1">
      <c r="A404" s="46"/>
      <c r="B404" s="46"/>
      <c r="C404" s="3"/>
      <c r="D404" s="3">
        <v>3020</v>
      </c>
      <c r="E404" s="47" t="s">
        <v>19</v>
      </c>
      <c r="F404" s="47"/>
      <c r="G404" s="48">
        <v>690</v>
      </c>
      <c r="H404" s="48"/>
      <c r="I404" s="10">
        <f t="shared" si="18"/>
        <v>688.5</v>
      </c>
      <c r="J404" s="12">
        <f t="shared" si="19"/>
        <v>0.9978260869565218</v>
      </c>
      <c r="K404" s="8">
        <v>690</v>
      </c>
      <c r="L404" s="11">
        <v>688.5</v>
      </c>
      <c r="M404" s="12">
        <f t="shared" si="20"/>
        <v>0.9978260869565218</v>
      </c>
      <c r="N404" s="9">
        <v>0</v>
      </c>
      <c r="O404" s="13">
        <v>0</v>
      </c>
      <c r="P404" s="14">
        <v>0</v>
      </c>
    </row>
    <row r="405" spans="1:16" ht="15" customHeight="1">
      <c r="A405" s="46"/>
      <c r="B405" s="46"/>
      <c r="C405" s="3"/>
      <c r="D405" s="3">
        <v>3110</v>
      </c>
      <c r="E405" s="47" t="s">
        <v>106</v>
      </c>
      <c r="F405" s="47"/>
      <c r="G405" s="48">
        <v>6507838</v>
      </c>
      <c r="H405" s="48"/>
      <c r="I405" s="10">
        <f t="shared" si="18"/>
        <v>6421785.22</v>
      </c>
      <c r="J405" s="12">
        <f t="shared" si="19"/>
        <v>0.9867770556058709</v>
      </c>
      <c r="K405" s="8">
        <v>6507838</v>
      </c>
      <c r="L405" s="11">
        <v>6421785.22</v>
      </c>
      <c r="M405" s="12">
        <f t="shared" si="20"/>
        <v>0.9867770556058709</v>
      </c>
      <c r="N405" s="9">
        <v>0</v>
      </c>
      <c r="O405" s="13">
        <v>0</v>
      </c>
      <c r="P405" s="14">
        <v>0</v>
      </c>
    </row>
    <row r="406" spans="1:16" ht="15" customHeight="1">
      <c r="A406" s="46"/>
      <c r="B406" s="46"/>
      <c r="C406" s="3"/>
      <c r="D406" s="3">
        <v>4010</v>
      </c>
      <c r="E406" s="47" t="s">
        <v>48</v>
      </c>
      <c r="F406" s="47"/>
      <c r="G406" s="48">
        <v>171000</v>
      </c>
      <c r="H406" s="48"/>
      <c r="I406" s="10">
        <f t="shared" si="18"/>
        <v>159928.26</v>
      </c>
      <c r="J406" s="12">
        <f t="shared" si="19"/>
        <v>0.9352529824561404</v>
      </c>
      <c r="K406" s="8">
        <v>171000</v>
      </c>
      <c r="L406" s="11">
        <v>159928.26</v>
      </c>
      <c r="M406" s="12">
        <f t="shared" si="20"/>
        <v>0.9352529824561404</v>
      </c>
      <c r="N406" s="9">
        <v>0</v>
      </c>
      <c r="O406" s="13">
        <v>0</v>
      </c>
      <c r="P406" s="14">
        <v>0</v>
      </c>
    </row>
    <row r="407" spans="1:16" ht="15" customHeight="1">
      <c r="A407" s="46"/>
      <c r="B407" s="46"/>
      <c r="C407" s="3"/>
      <c r="D407" s="3">
        <v>4040</v>
      </c>
      <c r="E407" s="47" t="s">
        <v>49</v>
      </c>
      <c r="F407" s="47"/>
      <c r="G407" s="48">
        <v>12031</v>
      </c>
      <c r="H407" s="48"/>
      <c r="I407" s="10">
        <f t="shared" si="18"/>
        <v>12030.67</v>
      </c>
      <c r="J407" s="12">
        <f t="shared" si="19"/>
        <v>0.9999725708586152</v>
      </c>
      <c r="K407" s="8">
        <v>12031</v>
      </c>
      <c r="L407" s="11">
        <v>12030.67</v>
      </c>
      <c r="M407" s="12">
        <f t="shared" si="20"/>
        <v>0.9999725708586152</v>
      </c>
      <c r="N407" s="9">
        <v>0</v>
      </c>
      <c r="O407" s="13">
        <v>0</v>
      </c>
      <c r="P407" s="14">
        <v>0</v>
      </c>
    </row>
    <row r="408" spans="1:16" ht="15" customHeight="1">
      <c r="A408" s="46"/>
      <c r="B408" s="46"/>
      <c r="C408" s="3"/>
      <c r="D408" s="3">
        <v>4110</v>
      </c>
      <c r="E408" s="47" t="s">
        <v>21</v>
      </c>
      <c r="F408" s="47"/>
      <c r="G408" s="48">
        <v>366754</v>
      </c>
      <c r="H408" s="48"/>
      <c r="I408" s="10">
        <f t="shared" si="18"/>
        <v>359513.53</v>
      </c>
      <c r="J408" s="12">
        <f t="shared" si="19"/>
        <v>0.980257965829957</v>
      </c>
      <c r="K408" s="8">
        <v>366754</v>
      </c>
      <c r="L408" s="11">
        <v>359513.53</v>
      </c>
      <c r="M408" s="12">
        <f t="shared" si="20"/>
        <v>0.980257965829957</v>
      </c>
      <c r="N408" s="9">
        <v>0</v>
      </c>
      <c r="O408" s="13">
        <v>0</v>
      </c>
      <c r="P408" s="14">
        <v>0</v>
      </c>
    </row>
    <row r="409" spans="1:16" ht="15" customHeight="1">
      <c r="A409" s="46"/>
      <c r="B409" s="46"/>
      <c r="C409" s="3"/>
      <c r="D409" s="3">
        <v>4120</v>
      </c>
      <c r="E409" s="47" t="s">
        <v>22</v>
      </c>
      <c r="F409" s="47"/>
      <c r="G409" s="48">
        <v>2100</v>
      </c>
      <c r="H409" s="48"/>
      <c r="I409" s="10">
        <f t="shared" si="18"/>
        <v>1257.59</v>
      </c>
      <c r="J409" s="12">
        <f t="shared" si="19"/>
        <v>0.5988523809523809</v>
      </c>
      <c r="K409" s="8">
        <v>2100</v>
      </c>
      <c r="L409" s="11">
        <v>1257.59</v>
      </c>
      <c r="M409" s="12">
        <f t="shared" si="20"/>
        <v>0.5988523809523809</v>
      </c>
      <c r="N409" s="9">
        <v>0</v>
      </c>
      <c r="O409" s="13">
        <v>0</v>
      </c>
      <c r="P409" s="14">
        <v>0</v>
      </c>
    </row>
    <row r="410" spans="1:16" ht="15" customHeight="1">
      <c r="A410" s="46"/>
      <c r="B410" s="46"/>
      <c r="C410" s="3"/>
      <c r="D410" s="3">
        <v>4170</v>
      </c>
      <c r="E410" s="47" t="s">
        <v>23</v>
      </c>
      <c r="F410" s="47"/>
      <c r="G410" s="48">
        <v>2000</v>
      </c>
      <c r="H410" s="48"/>
      <c r="I410" s="10">
        <f t="shared" si="18"/>
        <v>0</v>
      </c>
      <c r="J410" s="12">
        <f t="shared" si="19"/>
        <v>0</v>
      </c>
      <c r="K410" s="8">
        <v>2000</v>
      </c>
      <c r="L410" s="11">
        <v>0</v>
      </c>
      <c r="M410" s="12">
        <f t="shared" si="20"/>
        <v>0</v>
      </c>
      <c r="N410" s="9">
        <v>0</v>
      </c>
      <c r="O410" s="13">
        <v>0</v>
      </c>
      <c r="P410" s="14">
        <v>0</v>
      </c>
    </row>
    <row r="411" spans="1:16" ht="15" customHeight="1">
      <c r="A411" s="46"/>
      <c r="B411" s="46"/>
      <c r="C411" s="3"/>
      <c r="D411" s="3">
        <v>4210</v>
      </c>
      <c r="E411" s="47" t="s">
        <v>13</v>
      </c>
      <c r="F411" s="47"/>
      <c r="G411" s="48">
        <v>21705</v>
      </c>
      <c r="H411" s="48"/>
      <c r="I411" s="10">
        <f t="shared" si="18"/>
        <v>5823.41</v>
      </c>
      <c r="J411" s="12">
        <f t="shared" si="19"/>
        <v>0.2682980879981571</v>
      </c>
      <c r="K411" s="8">
        <v>21705</v>
      </c>
      <c r="L411" s="11">
        <v>5823.41</v>
      </c>
      <c r="M411" s="12">
        <f t="shared" si="20"/>
        <v>0.2682980879981571</v>
      </c>
      <c r="N411" s="9">
        <v>0</v>
      </c>
      <c r="O411" s="13">
        <v>0</v>
      </c>
      <c r="P411" s="14">
        <v>0</v>
      </c>
    </row>
    <row r="412" spans="1:16" ht="15" customHeight="1">
      <c r="A412" s="46"/>
      <c r="B412" s="46"/>
      <c r="C412" s="3"/>
      <c r="D412" s="3">
        <v>4300</v>
      </c>
      <c r="E412" s="47" t="s">
        <v>14</v>
      </c>
      <c r="F412" s="47"/>
      <c r="G412" s="48">
        <v>32947</v>
      </c>
      <c r="H412" s="48"/>
      <c r="I412" s="10">
        <f t="shared" si="18"/>
        <v>26802.21</v>
      </c>
      <c r="J412" s="12">
        <f t="shared" si="19"/>
        <v>0.8134947036148966</v>
      </c>
      <c r="K412" s="8">
        <v>32947</v>
      </c>
      <c r="L412" s="11">
        <v>26802.21</v>
      </c>
      <c r="M412" s="12">
        <f t="shared" si="20"/>
        <v>0.8134947036148966</v>
      </c>
      <c r="N412" s="9">
        <v>0</v>
      </c>
      <c r="O412" s="13">
        <v>0</v>
      </c>
      <c r="P412" s="14">
        <v>0</v>
      </c>
    </row>
    <row r="413" spans="1:16" ht="15" customHeight="1">
      <c r="A413" s="46"/>
      <c r="B413" s="46"/>
      <c r="C413" s="3"/>
      <c r="D413" s="3">
        <v>4410</v>
      </c>
      <c r="E413" s="47" t="s">
        <v>52</v>
      </c>
      <c r="F413" s="47"/>
      <c r="G413" s="48">
        <v>310</v>
      </c>
      <c r="H413" s="48"/>
      <c r="I413" s="10">
        <f t="shared" si="18"/>
        <v>81.5</v>
      </c>
      <c r="J413" s="12">
        <f t="shared" si="19"/>
        <v>0.2629032258064516</v>
      </c>
      <c r="K413" s="8">
        <v>310</v>
      </c>
      <c r="L413" s="11">
        <v>81.5</v>
      </c>
      <c r="M413" s="12">
        <f t="shared" si="20"/>
        <v>0.2629032258064516</v>
      </c>
      <c r="N413" s="9">
        <v>0</v>
      </c>
      <c r="O413" s="13">
        <v>0</v>
      </c>
      <c r="P413" s="14">
        <v>0</v>
      </c>
    </row>
    <row r="414" spans="1:16" ht="19.5" customHeight="1">
      <c r="A414" s="46"/>
      <c r="B414" s="46"/>
      <c r="C414" s="3"/>
      <c r="D414" s="3">
        <v>4440</v>
      </c>
      <c r="E414" s="47" t="s">
        <v>58</v>
      </c>
      <c r="F414" s="47"/>
      <c r="G414" s="48">
        <v>5470</v>
      </c>
      <c r="H414" s="48"/>
      <c r="I414" s="10">
        <f t="shared" si="18"/>
        <v>5469.65</v>
      </c>
      <c r="J414" s="12">
        <f t="shared" si="19"/>
        <v>0.9999360146252284</v>
      </c>
      <c r="K414" s="8">
        <v>5470</v>
      </c>
      <c r="L414" s="11">
        <v>5469.65</v>
      </c>
      <c r="M414" s="12">
        <f t="shared" si="20"/>
        <v>0.9999360146252284</v>
      </c>
      <c r="N414" s="9">
        <v>0</v>
      </c>
      <c r="O414" s="13">
        <v>0</v>
      </c>
      <c r="P414" s="14">
        <v>0</v>
      </c>
    </row>
    <row r="415" spans="1:16" ht="15" customHeight="1">
      <c r="A415" s="46"/>
      <c r="B415" s="46"/>
      <c r="C415" s="3"/>
      <c r="D415" s="3">
        <v>4580</v>
      </c>
      <c r="E415" s="47" t="s">
        <v>107</v>
      </c>
      <c r="F415" s="47"/>
      <c r="G415" s="48">
        <v>66133</v>
      </c>
      <c r="H415" s="48"/>
      <c r="I415" s="10">
        <f t="shared" si="18"/>
        <v>49837.12</v>
      </c>
      <c r="J415" s="12">
        <f t="shared" si="19"/>
        <v>0.7535892822040434</v>
      </c>
      <c r="K415" s="8">
        <v>66133</v>
      </c>
      <c r="L415" s="11">
        <v>49837.12</v>
      </c>
      <c r="M415" s="12">
        <f t="shared" si="20"/>
        <v>0.7535892822040434</v>
      </c>
      <c r="N415" s="9">
        <v>0</v>
      </c>
      <c r="O415" s="13">
        <v>0</v>
      </c>
      <c r="P415" s="14">
        <v>0</v>
      </c>
    </row>
    <row r="416" spans="1:16" ht="24" customHeight="1">
      <c r="A416" s="46"/>
      <c r="B416" s="46"/>
      <c r="C416" s="3"/>
      <c r="D416" s="3">
        <v>4700</v>
      </c>
      <c r="E416" s="47" t="s">
        <v>61</v>
      </c>
      <c r="F416" s="47"/>
      <c r="G416" s="48">
        <v>1500</v>
      </c>
      <c r="H416" s="48"/>
      <c r="I416" s="10">
        <f t="shared" si="18"/>
        <v>530</v>
      </c>
      <c r="J416" s="12">
        <f t="shared" si="19"/>
        <v>0.35333333333333333</v>
      </c>
      <c r="K416" s="8">
        <v>1500</v>
      </c>
      <c r="L416" s="11">
        <v>530</v>
      </c>
      <c r="M416" s="12">
        <f t="shared" si="20"/>
        <v>0.35333333333333333</v>
      </c>
      <c r="N416" s="9">
        <v>0</v>
      </c>
      <c r="O416" s="13">
        <v>0</v>
      </c>
      <c r="P416" s="14">
        <v>0</v>
      </c>
    </row>
    <row r="417" spans="1:16" ht="67.5" customHeight="1">
      <c r="A417" s="38"/>
      <c r="B417" s="38"/>
      <c r="C417" s="27">
        <v>85213</v>
      </c>
      <c r="D417" s="27"/>
      <c r="E417" s="44" t="s">
        <v>108</v>
      </c>
      <c r="F417" s="44"/>
      <c r="G417" s="45">
        <v>92623</v>
      </c>
      <c r="H417" s="45"/>
      <c r="I417" s="28">
        <f t="shared" si="18"/>
        <v>89444.18</v>
      </c>
      <c r="J417" s="29">
        <f t="shared" si="19"/>
        <v>0.965680014683178</v>
      </c>
      <c r="K417" s="30">
        <v>92623</v>
      </c>
      <c r="L417" s="28">
        <f>SUM(L418:L418)</f>
        <v>89444.18</v>
      </c>
      <c r="M417" s="29">
        <f t="shared" si="20"/>
        <v>0.965680014683178</v>
      </c>
      <c r="N417" s="31">
        <v>0</v>
      </c>
      <c r="O417" s="32">
        <f>SUM(O418:O418)</f>
        <v>0</v>
      </c>
      <c r="P417" s="33">
        <v>0</v>
      </c>
    </row>
    <row r="418" spans="1:16" ht="15" customHeight="1">
      <c r="A418" s="46"/>
      <c r="B418" s="46"/>
      <c r="C418" s="3"/>
      <c r="D418" s="3">
        <v>4130</v>
      </c>
      <c r="E418" s="47" t="s">
        <v>109</v>
      </c>
      <c r="F418" s="47"/>
      <c r="G418" s="48">
        <v>92623</v>
      </c>
      <c r="H418" s="48"/>
      <c r="I418" s="10">
        <f t="shared" si="18"/>
        <v>89444.18</v>
      </c>
      <c r="J418" s="12">
        <f t="shared" si="19"/>
        <v>0.965680014683178</v>
      </c>
      <c r="K418" s="8">
        <v>92623</v>
      </c>
      <c r="L418" s="11">
        <v>89444.18</v>
      </c>
      <c r="M418" s="12">
        <f t="shared" si="20"/>
        <v>0.965680014683178</v>
      </c>
      <c r="N418" s="9">
        <v>0</v>
      </c>
      <c r="O418" s="13">
        <v>0</v>
      </c>
      <c r="P418" s="14">
        <v>0</v>
      </c>
    </row>
    <row r="419" spans="1:16" ht="27.75" customHeight="1">
      <c r="A419" s="38"/>
      <c r="B419" s="38"/>
      <c r="C419" s="27">
        <v>85214</v>
      </c>
      <c r="D419" s="27"/>
      <c r="E419" s="44" t="s">
        <v>110</v>
      </c>
      <c r="F419" s="44"/>
      <c r="G419" s="45">
        <v>632770</v>
      </c>
      <c r="H419" s="45"/>
      <c r="I419" s="28">
        <f t="shared" si="18"/>
        <v>602456.37</v>
      </c>
      <c r="J419" s="29">
        <f t="shared" si="19"/>
        <v>0.9520937623465082</v>
      </c>
      <c r="K419" s="30">
        <v>632770</v>
      </c>
      <c r="L419" s="28">
        <f>SUM(L420:L421)</f>
        <v>602456.37</v>
      </c>
      <c r="M419" s="29">
        <f t="shared" si="20"/>
        <v>0.9520937623465082</v>
      </c>
      <c r="N419" s="31">
        <v>0</v>
      </c>
      <c r="O419" s="32">
        <f>SUM(O420:O421)</f>
        <v>0</v>
      </c>
      <c r="P419" s="33">
        <v>0</v>
      </c>
    </row>
    <row r="420" spans="1:16" ht="68.25" customHeight="1">
      <c r="A420" s="46"/>
      <c r="B420" s="46"/>
      <c r="C420" s="3"/>
      <c r="D420" s="3">
        <v>2910</v>
      </c>
      <c r="E420" s="47" t="s">
        <v>105</v>
      </c>
      <c r="F420" s="47"/>
      <c r="G420" s="48">
        <v>3646</v>
      </c>
      <c r="H420" s="48"/>
      <c r="I420" s="10">
        <f t="shared" si="18"/>
        <v>100</v>
      </c>
      <c r="J420" s="12">
        <f t="shared" si="19"/>
        <v>0.027427317608337904</v>
      </c>
      <c r="K420" s="8">
        <v>3646</v>
      </c>
      <c r="L420" s="11">
        <v>100</v>
      </c>
      <c r="M420" s="12">
        <f t="shared" si="20"/>
        <v>0.027427317608337904</v>
      </c>
      <c r="N420" s="9">
        <v>0</v>
      </c>
      <c r="O420" s="13">
        <v>0</v>
      </c>
      <c r="P420" s="14">
        <v>0</v>
      </c>
    </row>
    <row r="421" spans="1:16" ht="15" customHeight="1">
      <c r="A421" s="46"/>
      <c r="B421" s="46"/>
      <c r="C421" s="3"/>
      <c r="D421" s="3">
        <v>3110</v>
      </c>
      <c r="E421" s="47" t="s">
        <v>106</v>
      </c>
      <c r="F421" s="47"/>
      <c r="G421" s="48">
        <v>629124</v>
      </c>
      <c r="H421" s="48"/>
      <c r="I421" s="10">
        <f t="shared" si="18"/>
        <v>602356.37</v>
      </c>
      <c r="J421" s="12">
        <f t="shared" si="19"/>
        <v>0.9574525371786802</v>
      </c>
      <c r="K421" s="8">
        <v>629124</v>
      </c>
      <c r="L421" s="11">
        <v>602356.37</v>
      </c>
      <c r="M421" s="12">
        <f t="shared" si="20"/>
        <v>0.9574525371786802</v>
      </c>
      <c r="N421" s="9">
        <v>0</v>
      </c>
      <c r="O421" s="13">
        <v>0</v>
      </c>
      <c r="P421" s="14">
        <v>0</v>
      </c>
    </row>
    <row r="422" spans="1:16" ht="15" customHeight="1">
      <c r="A422" s="38"/>
      <c r="B422" s="38"/>
      <c r="C422" s="27">
        <v>85215</v>
      </c>
      <c r="D422" s="27"/>
      <c r="E422" s="44" t="s">
        <v>111</v>
      </c>
      <c r="F422" s="44"/>
      <c r="G422" s="45">
        <v>386299</v>
      </c>
      <c r="H422" s="45"/>
      <c r="I422" s="28">
        <f t="shared" si="18"/>
        <v>382048.51999999996</v>
      </c>
      <c r="J422" s="29">
        <f t="shared" si="19"/>
        <v>0.9889969168959795</v>
      </c>
      <c r="K422" s="30">
        <v>386299</v>
      </c>
      <c r="L422" s="28">
        <f>SUM(L423:L425)</f>
        <v>382048.51999999996</v>
      </c>
      <c r="M422" s="29">
        <f t="shared" si="20"/>
        <v>0.9889969168959795</v>
      </c>
      <c r="N422" s="31">
        <v>0</v>
      </c>
      <c r="O422" s="32">
        <f>SUM(O423:O425)</f>
        <v>0</v>
      </c>
      <c r="P422" s="33">
        <v>0</v>
      </c>
    </row>
    <row r="423" spans="1:16" ht="15" customHeight="1">
      <c r="A423" s="46"/>
      <c r="B423" s="46"/>
      <c r="C423" s="3"/>
      <c r="D423" s="3">
        <v>3110</v>
      </c>
      <c r="E423" s="47" t="s">
        <v>106</v>
      </c>
      <c r="F423" s="47"/>
      <c r="G423" s="48">
        <v>386173</v>
      </c>
      <c r="H423" s="48"/>
      <c r="I423" s="10">
        <f t="shared" si="18"/>
        <v>381934.54</v>
      </c>
      <c r="J423" s="12">
        <f t="shared" si="19"/>
        <v>0.9890244527711672</v>
      </c>
      <c r="K423" s="8">
        <v>386173</v>
      </c>
      <c r="L423" s="11">
        <v>381934.54</v>
      </c>
      <c r="M423" s="12">
        <f t="shared" si="20"/>
        <v>0.9890244527711672</v>
      </c>
      <c r="N423" s="9">
        <v>0</v>
      </c>
      <c r="O423" s="13">
        <v>0</v>
      </c>
      <c r="P423" s="14">
        <v>0</v>
      </c>
    </row>
    <row r="424" spans="1:16" ht="15" customHeight="1">
      <c r="A424" s="46"/>
      <c r="B424" s="46"/>
      <c r="C424" s="3"/>
      <c r="D424" s="3">
        <v>4210</v>
      </c>
      <c r="E424" s="47" t="s">
        <v>13</v>
      </c>
      <c r="F424" s="47"/>
      <c r="G424" s="48">
        <v>121</v>
      </c>
      <c r="H424" s="48"/>
      <c r="I424" s="10">
        <f t="shared" si="18"/>
        <v>110.05</v>
      </c>
      <c r="J424" s="12">
        <f t="shared" si="19"/>
        <v>0.9095041322314049</v>
      </c>
      <c r="K424" s="8">
        <v>121</v>
      </c>
      <c r="L424" s="11">
        <v>110.05</v>
      </c>
      <c r="M424" s="12">
        <f t="shared" si="20"/>
        <v>0.9095041322314049</v>
      </c>
      <c r="N424" s="9">
        <v>0</v>
      </c>
      <c r="O424" s="13">
        <v>0</v>
      </c>
      <c r="P424" s="14">
        <v>0</v>
      </c>
    </row>
    <row r="425" spans="1:16" ht="15" customHeight="1">
      <c r="A425" s="46"/>
      <c r="B425" s="46"/>
      <c r="C425" s="3"/>
      <c r="D425" s="3">
        <v>4300</v>
      </c>
      <c r="E425" s="47" t="s">
        <v>14</v>
      </c>
      <c r="F425" s="47"/>
      <c r="G425" s="48">
        <v>5</v>
      </c>
      <c r="H425" s="48"/>
      <c r="I425" s="10">
        <f t="shared" si="18"/>
        <v>3.93</v>
      </c>
      <c r="J425" s="12">
        <f t="shared" si="19"/>
        <v>0.786</v>
      </c>
      <c r="K425" s="8">
        <v>5</v>
      </c>
      <c r="L425" s="11">
        <v>3.93</v>
      </c>
      <c r="M425" s="12">
        <f t="shared" si="20"/>
        <v>0.786</v>
      </c>
      <c r="N425" s="9">
        <v>0</v>
      </c>
      <c r="O425" s="13">
        <v>0</v>
      </c>
      <c r="P425" s="14">
        <v>0</v>
      </c>
    </row>
    <row r="426" spans="1:16" ht="15" customHeight="1">
      <c r="A426" s="38"/>
      <c r="B426" s="38"/>
      <c r="C426" s="27">
        <v>85216</v>
      </c>
      <c r="D426" s="27"/>
      <c r="E426" s="44" t="s">
        <v>112</v>
      </c>
      <c r="F426" s="44"/>
      <c r="G426" s="45">
        <v>707737</v>
      </c>
      <c r="H426" s="45"/>
      <c r="I426" s="28">
        <f t="shared" si="18"/>
        <v>707118.9299999999</v>
      </c>
      <c r="J426" s="29">
        <f t="shared" si="19"/>
        <v>0.9991266953684772</v>
      </c>
      <c r="K426" s="30">
        <v>707737</v>
      </c>
      <c r="L426" s="28">
        <f>SUM(L427:L428)</f>
        <v>707118.9299999999</v>
      </c>
      <c r="M426" s="29">
        <f t="shared" si="20"/>
        <v>0.9991266953684772</v>
      </c>
      <c r="N426" s="31">
        <v>0</v>
      </c>
      <c r="O426" s="32">
        <f>SUM(O427:O428)</f>
        <v>0</v>
      </c>
      <c r="P426" s="33">
        <v>0</v>
      </c>
    </row>
    <row r="427" spans="1:16" ht="65.25" customHeight="1">
      <c r="A427" s="46"/>
      <c r="B427" s="46"/>
      <c r="C427" s="3"/>
      <c r="D427" s="3">
        <v>2910</v>
      </c>
      <c r="E427" s="47" t="s">
        <v>105</v>
      </c>
      <c r="F427" s="47"/>
      <c r="G427" s="48">
        <v>2800</v>
      </c>
      <c r="H427" s="48"/>
      <c r="I427" s="10">
        <f t="shared" si="18"/>
        <v>2475.83</v>
      </c>
      <c r="J427" s="12">
        <f t="shared" si="19"/>
        <v>0.8842249999999999</v>
      </c>
      <c r="K427" s="8">
        <v>2800</v>
      </c>
      <c r="L427" s="11">
        <v>2475.83</v>
      </c>
      <c r="M427" s="12">
        <f t="shared" si="20"/>
        <v>0.8842249999999999</v>
      </c>
      <c r="N427" s="9">
        <v>0</v>
      </c>
      <c r="O427" s="13">
        <v>0</v>
      </c>
      <c r="P427" s="14">
        <v>0</v>
      </c>
    </row>
    <row r="428" spans="1:16" ht="15" customHeight="1">
      <c r="A428" s="46"/>
      <c r="B428" s="46"/>
      <c r="C428" s="3"/>
      <c r="D428" s="3">
        <v>3110</v>
      </c>
      <c r="E428" s="47" t="s">
        <v>106</v>
      </c>
      <c r="F428" s="47"/>
      <c r="G428" s="48">
        <v>704937</v>
      </c>
      <c r="H428" s="48"/>
      <c r="I428" s="10">
        <f t="shared" si="18"/>
        <v>704643.1</v>
      </c>
      <c r="J428" s="12">
        <f t="shared" si="19"/>
        <v>0.9995830833109909</v>
      </c>
      <c r="K428" s="8">
        <v>704937</v>
      </c>
      <c r="L428" s="11">
        <v>704643.1</v>
      </c>
      <c r="M428" s="12">
        <f t="shared" si="20"/>
        <v>0.9995830833109909</v>
      </c>
      <c r="N428" s="9">
        <v>0</v>
      </c>
      <c r="O428" s="13">
        <v>0</v>
      </c>
      <c r="P428" s="14">
        <v>0</v>
      </c>
    </row>
    <row r="429" spans="1:16" ht="15" customHeight="1">
      <c r="A429" s="38"/>
      <c r="B429" s="38"/>
      <c r="C429" s="27">
        <v>85219</v>
      </c>
      <c r="D429" s="27"/>
      <c r="E429" s="44" t="s">
        <v>113</v>
      </c>
      <c r="F429" s="44"/>
      <c r="G429" s="45">
        <v>1150902</v>
      </c>
      <c r="H429" s="45"/>
      <c r="I429" s="28">
        <f t="shared" si="18"/>
        <v>1118234.85</v>
      </c>
      <c r="J429" s="29">
        <f t="shared" si="19"/>
        <v>0.9716160455017022</v>
      </c>
      <c r="K429" s="30">
        <v>1150902</v>
      </c>
      <c r="L429" s="28">
        <f>SUM(L430:L450)</f>
        <v>1118234.85</v>
      </c>
      <c r="M429" s="29">
        <f t="shared" si="20"/>
        <v>0.9716160455017022</v>
      </c>
      <c r="N429" s="31">
        <v>0</v>
      </c>
      <c r="O429" s="32">
        <f>SUM(O430:O450)</f>
        <v>0</v>
      </c>
      <c r="P429" s="33">
        <v>0</v>
      </c>
    </row>
    <row r="430" spans="1:16" ht="24" customHeight="1">
      <c r="A430" s="46"/>
      <c r="B430" s="46"/>
      <c r="C430" s="3"/>
      <c r="D430" s="3">
        <v>3020</v>
      </c>
      <c r="E430" s="47" t="s">
        <v>19</v>
      </c>
      <c r="F430" s="47"/>
      <c r="G430" s="48">
        <v>8959</v>
      </c>
      <c r="H430" s="48"/>
      <c r="I430" s="10">
        <f t="shared" si="18"/>
        <v>8856.16</v>
      </c>
      <c r="J430" s="12">
        <f t="shared" si="19"/>
        <v>0.9885210402946757</v>
      </c>
      <c r="K430" s="8">
        <v>8959</v>
      </c>
      <c r="L430" s="11">
        <v>8856.16</v>
      </c>
      <c r="M430" s="12">
        <f t="shared" si="20"/>
        <v>0.9885210402946757</v>
      </c>
      <c r="N430" s="9">
        <v>0</v>
      </c>
      <c r="O430" s="13">
        <v>0</v>
      </c>
      <c r="P430" s="14">
        <v>0</v>
      </c>
    </row>
    <row r="431" spans="1:16" ht="15" customHeight="1">
      <c r="A431" s="46"/>
      <c r="B431" s="46"/>
      <c r="C431" s="3"/>
      <c r="D431" s="3">
        <v>4010</v>
      </c>
      <c r="E431" s="47" t="s">
        <v>48</v>
      </c>
      <c r="F431" s="47"/>
      <c r="G431" s="48">
        <v>738000</v>
      </c>
      <c r="H431" s="48"/>
      <c r="I431" s="10">
        <f t="shared" si="18"/>
        <v>724962.78</v>
      </c>
      <c r="J431" s="12">
        <f t="shared" si="19"/>
        <v>0.9823343902439025</v>
      </c>
      <c r="K431" s="8">
        <v>738000</v>
      </c>
      <c r="L431" s="11">
        <v>724962.78</v>
      </c>
      <c r="M431" s="12">
        <f t="shared" si="20"/>
        <v>0.9823343902439025</v>
      </c>
      <c r="N431" s="9">
        <v>0</v>
      </c>
      <c r="O431" s="13">
        <v>0</v>
      </c>
      <c r="P431" s="14">
        <v>0</v>
      </c>
    </row>
    <row r="432" spans="1:16" ht="15" customHeight="1">
      <c r="A432" s="46"/>
      <c r="B432" s="46"/>
      <c r="C432" s="3"/>
      <c r="D432" s="3">
        <v>4040</v>
      </c>
      <c r="E432" s="47" t="s">
        <v>49</v>
      </c>
      <c r="F432" s="47"/>
      <c r="G432" s="48">
        <v>61029</v>
      </c>
      <c r="H432" s="48"/>
      <c r="I432" s="10">
        <f t="shared" si="18"/>
        <v>61028.07</v>
      </c>
      <c r="J432" s="12">
        <f t="shared" si="19"/>
        <v>0.9999847613429681</v>
      </c>
      <c r="K432" s="8">
        <v>61029</v>
      </c>
      <c r="L432" s="11">
        <v>61028.07</v>
      </c>
      <c r="M432" s="12">
        <f t="shared" si="20"/>
        <v>0.9999847613429681</v>
      </c>
      <c r="N432" s="9">
        <v>0</v>
      </c>
      <c r="O432" s="13">
        <v>0</v>
      </c>
      <c r="P432" s="14">
        <v>0</v>
      </c>
    </row>
    <row r="433" spans="1:16" ht="15" customHeight="1">
      <c r="A433" s="46"/>
      <c r="B433" s="46"/>
      <c r="C433" s="3"/>
      <c r="D433" s="3">
        <v>4110</v>
      </c>
      <c r="E433" s="47" t="s">
        <v>21</v>
      </c>
      <c r="F433" s="47"/>
      <c r="G433" s="48">
        <v>141800</v>
      </c>
      <c r="H433" s="48"/>
      <c r="I433" s="10">
        <f t="shared" si="18"/>
        <v>132075.57</v>
      </c>
      <c r="J433" s="12">
        <f t="shared" si="19"/>
        <v>0.931421509167842</v>
      </c>
      <c r="K433" s="8">
        <v>141800</v>
      </c>
      <c r="L433" s="11">
        <v>132075.57</v>
      </c>
      <c r="M433" s="12">
        <f t="shared" si="20"/>
        <v>0.931421509167842</v>
      </c>
      <c r="N433" s="9">
        <v>0</v>
      </c>
      <c r="O433" s="13">
        <v>0</v>
      </c>
      <c r="P433" s="14">
        <v>0</v>
      </c>
    </row>
    <row r="434" spans="1:16" ht="15" customHeight="1">
      <c r="A434" s="46"/>
      <c r="B434" s="46"/>
      <c r="C434" s="3"/>
      <c r="D434" s="3">
        <v>4120</v>
      </c>
      <c r="E434" s="47" t="s">
        <v>22</v>
      </c>
      <c r="F434" s="47"/>
      <c r="G434" s="48">
        <v>15151</v>
      </c>
      <c r="H434" s="48"/>
      <c r="I434" s="10">
        <f t="shared" si="18"/>
        <v>12521.97</v>
      </c>
      <c r="J434" s="12">
        <f t="shared" si="19"/>
        <v>0.8264781202560887</v>
      </c>
      <c r="K434" s="8">
        <v>15151</v>
      </c>
      <c r="L434" s="11">
        <v>12521.97</v>
      </c>
      <c r="M434" s="12">
        <f t="shared" si="20"/>
        <v>0.8264781202560887</v>
      </c>
      <c r="N434" s="9">
        <v>0</v>
      </c>
      <c r="O434" s="13">
        <v>0</v>
      </c>
      <c r="P434" s="14">
        <v>0</v>
      </c>
    </row>
    <row r="435" spans="1:16" ht="15" customHeight="1">
      <c r="A435" s="46"/>
      <c r="B435" s="46"/>
      <c r="C435" s="3"/>
      <c r="D435" s="3">
        <v>4170</v>
      </c>
      <c r="E435" s="47" t="s">
        <v>23</v>
      </c>
      <c r="F435" s="47"/>
      <c r="G435" s="48">
        <v>2000</v>
      </c>
      <c r="H435" s="48"/>
      <c r="I435" s="10">
        <f t="shared" si="18"/>
        <v>2000</v>
      </c>
      <c r="J435" s="12">
        <f t="shared" si="19"/>
        <v>1</v>
      </c>
      <c r="K435" s="8">
        <v>2000</v>
      </c>
      <c r="L435" s="11">
        <v>2000</v>
      </c>
      <c r="M435" s="12">
        <f t="shared" si="20"/>
        <v>1</v>
      </c>
      <c r="N435" s="9">
        <v>0</v>
      </c>
      <c r="O435" s="13">
        <v>0</v>
      </c>
      <c r="P435" s="14">
        <v>0</v>
      </c>
    </row>
    <row r="436" spans="1:16" ht="15" customHeight="1">
      <c r="A436" s="46"/>
      <c r="B436" s="46"/>
      <c r="C436" s="3"/>
      <c r="D436" s="3">
        <v>4210</v>
      </c>
      <c r="E436" s="47" t="s">
        <v>13</v>
      </c>
      <c r="F436" s="47"/>
      <c r="G436" s="48">
        <v>35520</v>
      </c>
      <c r="H436" s="48"/>
      <c r="I436" s="10">
        <f t="shared" si="18"/>
        <v>35515.98</v>
      </c>
      <c r="J436" s="12">
        <f t="shared" si="19"/>
        <v>0.9998868243243244</v>
      </c>
      <c r="K436" s="8">
        <v>35520</v>
      </c>
      <c r="L436" s="11">
        <v>35515.98</v>
      </c>
      <c r="M436" s="12">
        <f t="shared" si="20"/>
        <v>0.9998868243243244</v>
      </c>
      <c r="N436" s="9">
        <v>0</v>
      </c>
      <c r="O436" s="13">
        <v>0</v>
      </c>
      <c r="P436" s="14">
        <v>0</v>
      </c>
    </row>
    <row r="437" spans="1:16" ht="15" customHeight="1">
      <c r="A437" s="46"/>
      <c r="B437" s="46"/>
      <c r="C437" s="3"/>
      <c r="D437" s="3">
        <v>4260</v>
      </c>
      <c r="E437" s="47" t="s">
        <v>37</v>
      </c>
      <c r="F437" s="47"/>
      <c r="G437" s="48">
        <v>12700</v>
      </c>
      <c r="H437" s="48"/>
      <c r="I437" s="10">
        <f t="shared" si="18"/>
        <v>12681.28</v>
      </c>
      <c r="J437" s="12">
        <f t="shared" si="19"/>
        <v>0.9985259842519686</v>
      </c>
      <c r="K437" s="8">
        <v>12700</v>
      </c>
      <c r="L437" s="11">
        <v>12681.28</v>
      </c>
      <c r="M437" s="12">
        <f t="shared" si="20"/>
        <v>0.9985259842519686</v>
      </c>
      <c r="N437" s="9">
        <v>0</v>
      </c>
      <c r="O437" s="13">
        <v>0</v>
      </c>
      <c r="P437" s="14">
        <v>0</v>
      </c>
    </row>
    <row r="438" spans="1:16" ht="15" customHeight="1">
      <c r="A438" s="46"/>
      <c r="B438" s="46"/>
      <c r="C438" s="3"/>
      <c r="D438" s="3">
        <v>4270</v>
      </c>
      <c r="E438" s="47" t="s">
        <v>24</v>
      </c>
      <c r="F438" s="47"/>
      <c r="G438" s="48">
        <v>37200</v>
      </c>
      <c r="H438" s="48"/>
      <c r="I438" s="10">
        <f t="shared" si="18"/>
        <v>37167.24</v>
      </c>
      <c r="J438" s="12">
        <f t="shared" si="19"/>
        <v>0.9991193548387096</v>
      </c>
      <c r="K438" s="8">
        <v>37200</v>
      </c>
      <c r="L438" s="11">
        <v>37167.24</v>
      </c>
      <c r="M438" s="12">
        <f t="shared" si="20"/>
        <v>0.9991193548387096</v>
      </c>
      <c r="N438" s="9">
        <v>0</v>
      </c>
      <c r="O438" s="13">
        <v>0</v>
      </c>
      <c r="P438" s="14">
        <v>0</v>
      </c>
    </row>
    <row r="439" spans="1:16" ht="16.5" customHeight="1">
      <c r="A439" s="46"/>
      <c r="B439" s="46"/>
      <c r="C439" s="3"/>
      <c r="D439" s="3">
        <v>4280</v>
      </c>
      <c r="E439" s="47" t="s">
        <v>57</v>
      </c>
      <c r="F439" s="47"/>
      <c r="G439" s="48">
        <v>2897</v>
      </c>
      <c r="H439" s="48"/>
      <c r="I439" s="10">
        <f t="shared" si="18"/>
        <v>2701.4</v>
      </c>
      <c r="J439" s="12">
        <f t="shared" si="19"/>
        <v>0.9324818778046255</v>
      </c>
      <c r="K439" s="8">
        <v>2897</v>
      </c>
      <c r="L439" s="11">
        <v>2701.4</v>
      </c>
      <c r="M439" s="12">
        <f t="shared" si="20"/>
        <v>0.9324818778046255</v>
      </c>
      <c r="N439" s="9">
        <v>0</v>
      </c>
      <c r="O439" s="13">
        <v>0</v>
      </c>
      <c r="P439" s="14">
        <v>0</v>
      </c>
    </row>
    <row r="440" spans="1:16" ht="15" customHeight="1">
      <c r="A440" s="46"/>
      <c r="B440" s="46"/>
      <c r="C440" s="3"/>
      <c r="D440" s="3">
        <v>4300</v>
      </c>
      <c r="E440" s="47" t="s">
        <v>14</v>
      </c>
      <c r="F440" s="47"/>
      <c r="G440" s="48">
        <v>40600</v>
      </c>
      <c r="H440" s="48"/>
      <c r="I440" s="10">
        <f t="shared" si="18"/>
        <v>36059.25</v>
      </c>
      <c r="J440" s="12">
        <f t="shared" si="19"/>
        <v>0.8881588669950738</v>
      </c>
      <c r="K440" s="8">
        <v>40600</v>
      </c>
      <c r="L440" s="11">
        <v>36059.25</v>
      </c>
      <c r="M440" s="12">
        <f t="shared" si="20"/>
        <v>0.8881588669950738</v>
      </c>
      <c r="N440" s="9">
        <v>0</v>
      </c>
      <c r="O440" s="13">
        <v>0</v>
      </c>
      <c r="P440" s="14">
        <v>0</v>
      </c>
    </row>
    <row r="441" spans="1:16" ht="15" customHeight="1">
      <c r="A441" s="46"/>
      <c r="B441" s="46"/>
      <c r="C441" s="3"/>
      <c r="D441" s="3">
        <v>4350</v>
      </c>
      <c r="E441" s="47" t="s">
        <v>38</v>
      </c>
      <c r="F441" s="47"/>
      <c r="G441" s="48">
        <v>1000</v>
      </c>
      <c r="H441" s="48"/>
      <c r="I441" s="10">
        <f t="shared" si="18"/>
        <v>996</v>
      </c>
      <c r="J441" s="12">
        <f t="shared" si="19"/>
        <v>0.996</v>
      </c>
      <c r="K441" s="8">
        <v>1000</v>
      </c>
      <c r="L441" s="11">
        <v>996</v>
      </c>
      <c r="M441" s="12">
        <f t="shared" si="20"/>
        <v>0.996</v>
      </c>
      <c r="N441" s="9">
        <v>0</v>
      </c>
      <c r="O441" s="13">
        <v>0</v>
      </c>
      <c r="P441" s="14">
        <v>0</v>
      </c>
    </row>
    <row r="442" spans="1:16" ht="36" customHeight="1">
      <c r="A442" s="46"/>
      <c r="B442" s="46"/>
      <c r="C442" s="3"/>
      <c r="D442" s="3">
        <v>4360</v>
      </c>
      <c r="E442" s="47" t="s">
        <v>39</v>
      </c>
      <c r="F442" s="47"/>
      <c r="G442" s="48">
        <v>2400</v>
      </c>
      <c r="H442" s="48"/>
      <c r="I442" s="10">
        <f t="shared" si="18"/>
        <v>2045.12</v>
      </c>
      <c r="J442" s="12">
        <f t="shared" si="19"/>
        <v>0.8521333333333333</v>
      </c>
      <c r="K442" s="8">
        <v>2400</v>
      </c>
      <c r="L442" s="11">
        <v>2045.12</v>
      </c>
      <c r="M442" s="12">
        <f t="shared" si="20"/>
        <v>0.8521333333333333</v>
      </c>
      <c r="N442" s="9">
        <v>0</v>
      </c>
      <c r="O442" s="13">
        <v>0</v>
      </c>
      <c r="P442" s="14">
        <v>0</v>
      </c>
    </row>
    <row r="443" spans="1:16" ht="35.25" customHeight="1">
      <c r="A443" s="46"/>
      <c r="B443" s="46"/>
      <c r="C443" s="3"/>
      <c r="D443" s="3">
        <v>4370</v>
      </c>
      <c r="E443" s="47" t="s">
        <v>40</v>
      </c>
      <c r="F443" s="47"/>
      <c r="G443" s="48">
        <v>4700</v>
      </c>
      <c r="H443" s="48"/>
      <c r="I443" s="10">
        <f t="shared" si="18"/>
        <v>4692.71</v>
      </c>
      <c r="J443" s="12">
        <f t="shared" si="19"/>
        <v>0.9984489361702128</v>
      </c>
      <c r="K443" s="8">
        <v>4700</v>
      </c>
      <c r="L443" s="11">
        <v>4692.71</v>
      </c>
      <c r="M443" s="12">
        <f t="shared" si="20"/>
        <v>0.9984489361702128</v>
      </c>
      <c r="N443" s="9">
        <v>0</v>
      </c>
      <c r="O443" s="13">
        <v>0</v>
      </c>
      <c r="P443" s="14">
        <v>0</v>
      </c>
    </row>
    <row r="444" spans="1:16" ht="26.25" customHeight="1">
      <c r="A444" s="46"/>
      <c r="B444" s="46"/>
      <c r="C444" s="3"/>
      <c r="D444" s="3">
        <v>4400</v>
      </c>
      <c r="E444" s="47" t="s">
        <v>42</v>
      </c>
      <c r="F444" s="47"/>
      <c r="G444" s="48">
        <v>1000</v>
      </c>
      <c r="H444" s="48"/>
      <c r="I444" s="10">
        <f aca="true" t="shared" si="21" ref="I444:I506">SUM(L444,O444)</f>
        <v>0</v>
      </c>
      <c r="J444" s="12">
        <f aca="true" t="shared" si="22" ref="J444:J506">SUM(I444/G444)</f>
        <v>0</v>
      </c>
      <c r="K444" s="8">
        <v>1000</v>
      </c>
      <c r="L444" s="11">
        <v>0</v>
      </c>
      <c r="M444" s="12">
        <f aca="true" t="shared" si="23" ref="M444:M506">SUM(L444/K444)</f>
        <v>0</v>
      </c>
      <c r="N444" s="9">
        <v>0</v>
      </c>
      <c r="O444" s="13">
        <v>0</v>
      </c>
      <c r="P444" s="14">
        <v>0</v>
      </c>
    </row>
    <row r="445" spans="1:16" ht="15" customHeight="1">
      <c r="A445" s="46"/>
      <c r="B445" s="46"/>
      <c r="C445" s="3"/>
      <c r="D445" s="3">
        <v>4410</v>
      </c>
      <c r="E445" s="47" t="s">
        <v>52</v>
      </c>
      <c r="F445" s="47"/>
      <c r="G445" s="48">
        <v>1900</v>
      </c>
      <c r="H445" s="48"/>
      <c r="I445" s="10">
        <f t="shared" si="21"/>
        <v>1722.23</v>
      </c>
      <c r="J445" s="12">
        <f t="shared" si="22"/>
        <v>0.9064368421052632</v>
      </c>
      <c r="K445" s="8">
        <v>1900</v>
      </c>
      <c r="L445" s="11">
        <v>1722.23</v>
      </c>
      <c r="M445" s="12">
        <f t="shared" si="23"/>
        <v>0.9064368421052632</v>
      </c>
      <c r="N445" s="9">
        <v>0</v>
      </c>
      <c r="O445" s="13">
        <v>0</v>
      </c>
      <c r="P445" s="14">
        <v>0</v>
      </c>
    </row>
    <row r="446" spans="1:16" ht="15" customHeight="1">
      <c r="A446" s="46"/>
      <c r="B446" s="46"/>
      <c r="C446" s="3"/>
      <c r="D446" s="3">
        <v>4430</v>
      </c>
      <c r="E446" s="47" t="s">
        <v>15</v>
      </c>
      <c r="F446" s="47"/>
      <c r="G446" s="48">
        <v>2000</v>
      </c>
      <c r="H446" s="48"/>
      <c r="I446" s="10">
        <f t="shared" si="21"/>
        <v>1912.4</v>
      </c>
      <c r="J446" s="12">
        <f t="shared" si="22"/>
        <v>0.9562</v>
      </c>
      <c r="K446" s="8">
        <v>2000</v>
      </c>
      <c r="L446" s="11">
        <v>1912.4</v>
      </c>
      <c r="M446" s="12">
        <f t="shared" si="23"/>
        <v>0.9562</v>
      </c>
      <c r="N446" s="9">
        <v>0</v>
      </c>
      <c r="O446" s="13">
        <v>0</v>
      </c>
      <c r="P446" s="14">
        <v>0</v>
      </c>
    </row>
    <row r="447" spans="1:16" ht="19.5" customHeight="1">
      <c r="A447" s="46"/>
      <c r="B447" s="46"/>
      <c r="C447" s="3"/>
      <c r="D447" s="3">
        <v>4440</v>
      </c>
      <c r="E447" s="47" t="s">
        <v>58</v>
      </c>
      <c r="F447" s="47"/>
      <c r="G447" s="48">
        <v>28443</v>
      </c>
      <c r="H447" s="48"/>
      <c r="I447" s="10">
        <f t="shared" si="21"/>
        <v>28442.17</v>
      </c>
      <c r="J447" s="12">
        <f t="shared" si="22"/>
        <v>0.9999708188306436</v>
      </c>
      <c r="K447" s="8">
        <v>28443</v>
      </c>
      <c r="L447" s="11">
        <v>28442.17</v>
      </c>
      <c r="M447" s="12">
        <f t="shared" si="23"/>
        <v>0.9999708188306436</v>
      </c>
      <c r="N447" s="9">
        <v>0</v>
      </c>
      <c r="O447" s="13">
        <v>0</v>
      </c>
      <c r="P447" s="14">
        <v>0</v>
      </c>
    </row>
    <row r="448" spans="1:16" ht="15" customHeight="1">
      <c r="A448" s="46"/>
      <c r="B448" s="46"/>
      <c r="C448" s="3"/>
      <c r="D448" s="3">
        <v>4480</v>
      </c>
      <c r="E448" s="47" t="s">
        <v>91</v>
      </c>
      <c r="F448" s="47"/>
      <c r="G448" s="48">
        <v>1103</v>
      </c>
      <c r="H448" s="48"/>
      <c r="I448" s="10">
        <f t="shared" si="21"/>
        <v>1103</v>
      </c>
      <c r="J448" s="12">
        <f t="shared" si="22"/>
        <v>1</v>
      </c>
      <c r="K448" s="8">
        <v>1103</v>
      </c>
      <c r="L448" s="11">
        <v>1103</v>
      </c>
      <c r="M448" s="12">
        <f t="shared" si="23"/>
        <v>1</v>
      </c>
      <c r="N448" s="9">
        <v>0</v>
      </c>
      <c r="O448" s="13">
        <v>0</v>
      </c>
      <c r="P448" s="14">
        <v>0</v>
      </c>
    </row>
    <row r="449" spans="1:16" ht="24" customHeight="1">
      <c r="A449" s="46"/>
      <c r="B449" s="46"/>
      <c r="C449" s="3"/>
      <c r="D449" s="3">
        <v>4520</v>
      </c>
      <c r="E449" s="47" t="s">
        <v>33</v>
      </c>
      <c r="F449" s="47"/>
      <c r="G449" s="48">
        <v>8500</v>
      </c>
      <c r="H449" s="48"/>
      <c r="I449" s="10">
        <f t="shared" si="21"/>
        <v>8198.51</v>
      </c>
      <c r="J449" s="12">
        <f t="shared" si="22"/>
        <v>0.9645305882352941</v>
      </c>
      <c r="K449" s="8">
        <v>8500</v>
      </c>
      <c r="L449" s="11">
        <v>8198.51</v>
      </c>
      <c r="M449" s="12">
        <f t="shared" si="23"/>
        <v>0.9645305882352941</v>
      </c>
      <c r="N449" s="9">
        <v>0</v>
      </c>
      <c r="O449" s="13">
        <v>0</v>
      </c>
      <c r="P449" s="14">
        <v>0</v>
      </c>
    </row>
    <row r="450" spans="1:16" ht="23.25" customHeight="1">
      <c r="A450" s="46"/>
      <c r="B450" s="46"/>
      <c r="C450" s="3"/>
      <c r="D450" s="3">
        <v>4700</v>
      </c>
      <c r="E450" s="47" t="s">
        <v>61</v>
      </c>
      <c r="F450" s="47"/>
      <c r="G450" s="48">
        <v>4000</v>
      </c>
      <c r="H450" s="48"/>
      <c r="I450" s="10">
        <f t="shared" si="21"/>
        <v>3553.01</v>
      </c>
      <c r="J450" s="12">
        <f t="shared" si="22"/>
        <v>0.8882525</v>
      </c>
      <c r="K450" s="8">
        <v>4000</v>
      </c>
      <c r="L450" s="11">
        <v>3553.01</v>
      </c>
      <c r="M450" s="12">
        <f t="shared" si="23"/>
        <v>0.8882525</v>
      </c>
      <c r="N450" s="9">
        <v>0</v>
      </c>
      <c r="O450" s="13">
        <v>0</v>
      </c>
      <c r="P450" s="14">
        <v>0</v>
      </c>
    </row>
    <row r="451" spans="1:16" ht="24" customHeight="1">
      <c r="A451" s="38"/>
      <c r="B451" s="38"/>
      <c r="C451" s="27">
        <v>85228</v>
      </c>
      <c r="D451" s="27"/>
      <c r="E451" s="44" t="s">
        <v>114</v>
      </c>
      <c r="F451" s="44"/>
      <c r="G451" s="45">
        <v>482000</v>
      </c>
      <c r="H451" s="45"/>
      <c r="I451" s="28">
        <f t="shared" si="21"/>
        <v>460072.44999999995</v>
      </c>
      <c r="J451" s="29">
        <f t="shared" si="22"/>
        <v>0.9545071576763484</v>
      </c>
      <c r="K451" s="30">
        <v>482000</v>
      </c>
      <c r="L451" s="28">
        <f>SUM(L452:L460)</f>
        <v>460072.44999999995</v>
      </c>
      <c r="M451" s="29">
        <f t="shared" si="23"/>
        <v>0.9545071576763484</v>
      </c>
      <c r="N451" s="31">
        <v>0</v>
      </c>
      <c r="O451" s="32">
        <f>SUM(O452:O460)</f>
        <v>0</v>
      </c>
      <c r="P451" s="33">
        <v>0</v>
      </c>
    </row>
    <row r="452" spans="1:16" ht="23.25" customHeight="1">
      <c r="A452" s="46"/>
      <c r="B452" s="46"/>
      <c r="C452" s="3"/>
      <c r="D452" s="3">
        <v>3020</v>
      </c>
      <c r="E452" s="47" t="s">
        <v>19</v>
      </c>
      <c r="F452" s="47"/>
      <c r="G452" s="48">
        <v>7000</v>
      </c>
      <c r="H452" s="48"/>
      <c r="I452" s="10">
        <f t="shared" si="21"/>
        <v>5734.5</v>
      </c>
      <c r="J452" s="12">
        <f t="shared" si="22"/>
        <v>0.8192142857142857</v>
      </c>
      <c r="K452" s="8">
        <v>7000</v>
      </c>
      <c r="L452" s="11">
        <v>5734.5</v>
      </c>
      <c r="M452" s="12">
        <f t="shared" si="23"/>
        <v>0.8192142857142857</v>
      </c>
      <c r="N452" s="9">
        <v>0</v>
      </c>
      <c r="O452" s="13">
        <v>0</v>
      </c>
      <c r="P452" s="14">
        <v>0</v>
      </c>
    </row>
    <row r="453" spans="1:16" ht="15" customHeight="1">
      <c r="A453" s="46"/>
      <c r="B453" s="46"/>
      <c r="C453" s="3"/>
      <c r="D453" s="3">
        <v>4010</v>
      </c>
      <c r="E453" s="47" t="s">
        <v>48</v>
      </c>
      <c r="F453" s="47"/>
      <c r="G453" s="48">
        <v>295667</v>
      </c>
      <c r="H453" s="48"/>
      <c r="I453" s="10">
        <f t="shared" si="21"/>
        <v>291178.52</v>
      </c>
      <c r="J453" s="12">
        <f t="shared" si="22"/>
        <v>0.9848191377461807</v>
      </c>
      <c r="K453" s="8">
        <v>295667</v>
      </c>
      <c r="L453" s="11">
        <v>291178.52</v>
      </c>
      <c r="M453" s="12">
        <f t="shared" si="23"/>
        <v>0.9848191377461807</v>
      </c>
      <c r="N453" s="9">
        <v>0</v>
      </c>
      <c r="O453" s="13">
        <v>0</v>
      </c>
      <c r="P453" s="14">
        <v>0</v>
      </c>
    </row>
    <row r="454" spans="1:16" ht="15" customHeight="1">
      <c r="A454" s="46"/>
      <c r="B454" s="46"/>
      <c r="C454" s="3"/>
      <c r="D454" s="3">
        <v>4040</v>
      </c>
      <c r="E454" s="47" t="s">
        <v>49</v>
      </c>
      <c r="F454" s="47"/>
      <c r="G454" s="48">
        <v>23890</v>
      </c>
      <c r="H454" s="48"/>
      <c r="I454" s="10">
        <f t="shared" si="21"/>
        <v>23889.18</v>
      </c>
      <c r="J454" s="12">
        <f t="shared" si="22"/>
        <v>0.999965676015069</v>
      </c>
      <c r="K454" s="8">
        <v>23890</v>
      </c>
      <c r="L454" s="11">
        <v>23889.18</v>
      </c>
      <c r="M454" s="12">
        <f t="shared" si="23"/>
        <v>0.999965676015069</v>
      </c>
      <c r="N454" s="9">
        <v>0</v>
      </c>
      <c r="O454" s="13">
        <v>0</v>
      </c>
      <c r="P454" s="14">
        <v>0</v>
      </c>
    </row>
    <row r="455" spans="1:16" ht="15" customHeight="1">
      <c r="A455" s="46"/>
      <c r="B455" s="46"/>
      <c r="C455" s="3"/>
      <c r="D455" s="3">
        <v>4110</v>
      </c>
      <c r="E455" s="47" t="s">
        <v>21</v>
      </c>
      <c r="F455" s="47"/>
      <c r="G455" s="48">
        <v>64684</v>
      </c>
      <c r="H455" s="48"/>
      <c r="I455" s="10">
        <f t="shared" si="21"/>
        <v>60008.36</v>
      </c>
      <c r="J455" s="12">
        <f t="shared" si="22"/>
        <v>0.9277156638426813</v>
      </c>
      <c r="K455" s="8">
        <v>64684</v>
      </c>
      <c r="L455" s="11">
        <v>60008.36</v>
      </c>
      <c r="M455" s="12">
        <f t="shared" si="23"/>
        <v>0.9277156638426813</v>
      </c>
      <c r="N455" s="9">
        <v>0</v>
      </c>
      <c r="O455" s="13">
        <v>0</v>
      </c>
      <c r="P455" s="14">
        <v>0</v>
      </c>
    </row>
    <row r="456" spans="1:16" ht="15" customHeight="1">
      <c r="A456" s="46"/>
      <c r="B456" s="46"/>
      <c r="C456" s="3"/>
      <c r="D456" s="3">
        <v>4120</v>
      </c>
      <c r="E456" s="47" t="s">
        <v>22</v>
      </c>
      <c r="F456" s="47"/>
      <c r="G456" s="48">
        <v>6910</v>
      </c>
      <c r="H456" s="48"/>
      <c r="I456" s="10">
        <f t="shared" si="21"/>
        <v>4268.47</v>
      </c>
      <c r="J456" s="12">
        <f t="shared" si="22"/>
        <v>0.6177235890014472</v>
      </c>
      <c r="K456" s="8">
        <v>6910</v>
      </c>
      <c r="L456" s="11">
        <v>4268.47</v>
      </c>
      <c r="M456" s="12">
        <f t="shared" si="23"/>
        <v>0.6177235890014472</v>
      </c>
      <c r="N456" s="9">
        <v>0</v>
      </c>
      <c r="O456" s="13">
        <v>0</v>
      </c>
      <c r="P456" s="14">
        <v>0</v>
      </c>
    </row>
    <row r="457" spans="1:16" ht="15" customHeight="1">
      <c r="A457" s="46"/>
      <c r="B457" s="46"/>
      <c r="C457" s="3"/>
      <c r="D457" s="3">
        <v>4170</v>
      </c>
      <c r="E457" s="47" t="s">
        <v>23</v>
      </c>
      <c r="F457" s="47"/>
      <c r="G457" s="48">
        <v>63051</v>
      </c>
      <c r="H457" s="48"/>
      <c r="I457" s="10">
        <f t="shared" si="21"/>
        <v>57620</v>
      </c>
      <c r="J457" s="12">
        <f t="shared" si="22"/>
        <v>0.913863380438058</v>
      </c>
      <c r="K457" s="8">
        <v>63051</v>
      </c>
      <c r="L457" s="11">
        <v>57620</v>
      </c>
      <c r="M457" s="12">
        <f t="shared" si="23"/>
        <v>0.913863380438058</v>
      </c>
      <c r="N457" s="9">
        <v>0</v>
      </c>
      <c r="O457" s="13">
        <v>0</v>
      </c>
      <c r="P457" s="14">
        <v>0</v>
      </c>
    </row>
    <row r="458" spans="1:16" ht="15" customHeight="1">
      <c r="A458" s="46"/>
      <c r="B458" s="46"/>
      <c r="C458" s="3"/>
      <c r="D458" s="3">
        <v>4210</v>
      </c>
      <c r="E458" s="47" t="s">
        <v>13</v>
      </c>
      <c r="F458" s="47"/>
      <c r="G458" s="48">
        <v>4900</v>
      </c>
      <c r="H458" s="48"/>
      <c r="I458" s="10">
        <f t="shared" si="21"/>
        <v>1876.1</v>
      </c>
      <c r="J458" s="12">
        <f t="shared" si="22"/>
        <v>0.38287755102040816</v>
      </c>
      <c r="K458" s="8">
        <v>4900</v>
      </c>
      <c r="L458" s="11">
        <v>1876.1</v>
      </c>
      <c r="M458" s="12">
        <f t="shared" si="23"/>
        <v>0.38287755102040816</v>
      </c>
      <c r="N458" s="9">
        <v>0</v>
      </c>
      <c r="O458" s="13">
        <v>0</v>
      </c>
      <c r="P458" s="14">
        <v>0</v>
      </c>
    </row>
    <row r="459" spans="1:16" ht="15" customHeight="1">
      <c r="A459" s="46"/>
      <c r="B459" s="46"/>
      <c r="C459" s="3"/>
      <c r="D459" s="3">
        <v>4300</v>
      </c>
      <c r="E459" s="47" t="s">
        <v>14</v>
      </c>
      <c r="F459" s="47"/>
      <c r="G459" s="48">
        <v>400</v>
      </c>
      <c r="H459" s="48"/>
      <c r="I459" s="10">
        <f t="shared" si="21"/>
        <v>0</v>
      </c>
      <c r="J459" s="12">
        <f t="shared" si="22"/>
        <v>0</v>
      </c>
      <c r="K459" s="8">
        <v>400</v>
      </c>
      <c r="L459" s="11">
        <v>0</v>
      </c>
      <c r="M459" s="12">
        <f t="shared" si="23"/>
        <v>0</v>
      </c>
      <c r="N459" s="9">
        <v>0</v>
      </c>
      <c r="O459" s="13">
        <v>0</v>
      </c>
      <c r="P459" s="14">
        <v>0</v>
      </c>
    </row>
    <row r="460" spans="1:16" ht="22.5" customHeight="1">
      <c r="A460" s="46"/>
      <c r="B460" s="46"/>
      <c r="C460" s="3"/>
      <c r="D460" s="3">
        <v>4440</v>
      </c>
      <c r="E460" s="47" t="s">
        <v>58</v>
      </c>
      <c r="F460" s="47"/>
      <c r="G460" s="48">
        <v>15498</v>
      </c>
      <c r="H460" s="48"/>
      <c r="I460" s="10">
        <f t="shared" si="21"/>
        <v>15497.32</v>
      </c>
      <c r="J460" s="12">
        <f t="shared" si="22"/>
        <v>0.9999561233707575</v>
      </c>
      <c r="K460" s="8">
        <v>15498</v>
      </c>
      <c r="L460" s="11">
        <v>15497.32</v>
      </c>
      <c r="M460" s="12">
        <f t="shared" si="23"/>
        <v>0.9999561233707575</v>
      </c>
      <c r="N460" s="9">
        <v>0</v>
      </c>
      <c r="O460" s="13">
        <v>0</v>
      </c>
      <c r="P460" s="14">
        <v>0</v>
      </c>
    </row>
    <row r="461" spans="1:16" ht="15" customHeight="1">
      <c r="A461" s="38"/>
      <c r="B461" s="38"/>
      <c r="C461" s="27">
        <v>85295</v>
      </c>
      <c r="D461" s="27"/>
      <c r="E461" s="44" t="s">
        <v>18</v>
      </c>
      <c r="F461" s="44"/>
      <c r="G461" s="45">
        <v>730165</v>
      </c>
      <c r="H461" s="45"/>
      <c r="I461" s="28">
        <f t="shared" si="21"/>
        <v>729690.18</v>
      </c>
      <c r="J461" s="29">
        <f t="shared" si="22"/>
        <v>0.999349708627502</v>
      </c>
      <c r="K461" s="30">
        <v>730165</v>
      </c>
      <c r="L461" s="28">
        <f>SUM(L462:L466)</f>
        <v>729690.18</v>
      </c>
      <c r="M461" s="29">
        <f t="shared" si="23"/>
        <v>0.999349708627502</v>
      </c>
      <c r="N461" s="31">
        <v>0</v>
      </c>
      <c r="O461" s="32">
        <v>0</v>
      </c>
      <c r="P461" s="33">
        <v>0</v>
      </c>
    </row>
    <row r="462" spans="1:16" ht="15" customHeight="1">
      <c r="A462" s="46"/>
      <c r="B462" s="46"/>
      <c r="C462" s="3"/>
      <c r="D462" s="3">
        <v>3110</v>
      </c>
      <c r="E462" s="47" t="s">
        <v>106</v>
      </c>
      <c r="F462" s="47"/>
      <c r="G462" s="48">
        <v>725500</v>
      </c>
      <c r="H462" s="48"/>
      <c r="I462" s="10">
        <f t="shared" si="21"/>
        <v>725132</v>
      </c>
      <c r="J462" s="12">
        <f t="shared" si="22"/>
        <v>0.9994927636113026</v>
      </c>
      <c r="K462" s="8">
        <v>725500</v>
      </c>
      <c r="L462" s="11">
        <v>725132</v>
      </c>
      <c r="M462" s="12">
        <f t="shared" si="23"/>
        <v>0.9994927636113026</v>
      </c>
      <c r="N462" s="9">
        <v>0</v>
      </c>
      <c r="O462" s="13">
        <v>0</v>
      </c>
      <c r="P462" s="14">
        <v>0</v>
      </c>
    </row>
    <row r="463" spans="1:16" ht="15" customHeight="1">
      <c r="A463" s="46"/>
      <c r="B463" s="46"/>
      <c r="C463" s="3"/>
      <c r="D463" s="3">
        <v>4010</v>
      </c>
      <c r="E463" s="47" t="s">
        <v>48</v>
      </c>
      <c r="F463" s="47"/>
      <c r="G463" s="48">
        <v>247</v>
      </c>
      <c r="H463" s="48"/>
      <c r="I463" s="10">
        <f t="shared" si="21"/>
        <v>156</v>
      </c>
      <c r="J463" s="12">
        <f t="shared" si="22"/>
        <v>0.631578947368421</v>
      </c>
      <c r="K463" s="8">
        <v>247</v>
      </c>
      <c r="L463" s="11">
        <v>156</v>
      </c>
      <c r="M463" s="12">
        <f t="shared" si="23"/>
        <v>0.631578947368421</v>
      </c>
      <c r="N463" s="9">
        <v>0</v>
      </c>
      <c r="O463" s="13">
        <v>0</v>
      </c>
      <c r="P463" s="14">
        <v>0</v>
      </c>
    </row>
    <row r="464" spans="1:16" ht="15" customHeight="1">
      <c r="A464" s="46"/>
      <c r="B464" s="46"/>
      <c r="C464" s="3"/>
      <c r="D464" s="3">
        <v>4110</v>
      </c>
      <c r="E464" s="47" t="s">
        <v>21</v>
      </c>
      <c r="F464" s="47"/>
      <c r="G464" s="48">
        <v>42</v>
      </c>
      <c r="H464" s="48"/>
      <c r="I464" s="10">
        <f t="shared" si="21"/>
        <v>26.87</v>
      </c>
      <c r="J464" s="12">
        <f t="shared" si="22"/>
        <v>0.6397619047619048</v>
      </c>
      <c r="K464" s="8">
        <v>42</v>
      </c>
      <c r="L464" s="11">
        <v>26.87</v>
      </c>
      <c r="M464" s="12">
        <f t="shared" si="23"/>
        <v>0.6397619047619048</v>
      </c>
      <c r="N464" s="9">
        <v>0</v>
      </c>
      <c r="O464" s="13">
        <v>0</v>
      </c>
      <c r="P464" s="14">
        <v>0</v>
      </c>
    </row>
    <row r="465" spans="1:16" ht="17.25" customHeight="1">
      <c r="A465" s="46"/>
      <c r="B465" s="46"/>
      <c r="C465" s="3"/>
      <c r="D465" s="3">
        <v>4210</v>
      </c>
      <c r="E465" s="47" t="s">
        <v>13</v>
      </c>
      <c r="F465" s="47"/>
      <c r="G465" s="48">
        <v>4272</v>
      </c>
      <c r="H465" s="48"/>
      <c r="I465" s="10">
        <f t="shared" si="21"/>
        <v>4271.31</v>
      </c>
      <c r="J465" s="12">
        <f t="shared" si="22"/>
        <v>0.9998384831460675</v>
      </c>
      <c r="K465" s="8">
        <v>4272</v>
      </c>
      <c r="L465" s="11">
        <v>4271.31</v>
      </c>
      <c r="M465" s="12">
        <f t="shared" si="23"/>
        <v>0.9998384831460675</v>
      </c>
      <c r="N465" s="9">
        <v>0</v>
      </c>
      <c r="O465" s="13">
        <v>0</v>
      </c>
      <c r="P465" s="14">
        <v>0</v>
      </c>
    </row>
    <row r="466" spans="1:16" ht="15" customHeight="1">
      <c r="A466" s="46"/>
      <c r="B466" s="46"/>
      <c r="C466" s="3"/>
      <c r="D466" s="3">
        <v>4300</v>
      </c>
      <c r="E466" s="47" t="s">
        <v>14</v>
      </c>
      <c r="F466" s="47"/>
      <c r="G466" s="48">
        <v>104</v>
      </c>
      <c r="H466" s="48"/>
      <c r="I466" s="10">
        <f t="shared" si="21"/>
        <v>104</v>
      </c>
      <c r="J466" s="12">
        <f t="shared" si="22"/>
        <v>1</v>
      </c>
      <c r="K466" s="8">
        <v>104</v>
      </c>
      <c r="L466" s="11">
        <v>104</v>
      </c>
      <c r="M466" s="12">
        <f t="shared" si="23"/>
        <v>1</v>
      </c>
      <c r="N466" s="9">
        <v>0</v>
      </c>
      <c r="O466" s="13">
        <v>0</v>
      </c>
      <c r="P466" s="14">
        <v>0</v>
      </c>
    </row>
    <row r="467" spans="1:16" ht="22.5" customHeight="1">
      <c r="A467" s="49">
        <v>853</v>
      </c>
      <c r="B467" s="49"/>
      <c r="C467" s="19"/>
      <c r="D467" s="19"/>
      <c r="E467" s="42" t="s">
        <v>115</v>
      </c>
      <c r="F467" s="42"/>
      <c r="G467" s="43">
        <v>329582</v>
      </c>
      <c r="H467" s="43"/>
      <c r="I467" s="20">
        <f t="shared" si="21"/>
        <v>328692.67</v>
      </c>
      <c r="J467" s="21">
        <f t="shared" si="22"/>
        <v>0.9973016426867972</v>
      </c>
      <c r="K467" s="22">
        <v>329582</v>
      </c>
      <c r="L467" s="20">
        <f>SUM(L468)</f>
        <v>328692.67</v>
      </c>
      <c r="M467" s="21">
        <f t="shared" si="23"/>
        <v>0.9973016426867972</v>
      </c>
      <c r="N467" s="23">
        <v>0</v>
      </c>
      <c r="O467" s="24">
        <f>SUM(O468)</f>
        <v>0</v>
      </c>
      <c r="P467" s="25">
        <v>0</v>
      </c>
    </row>
    <row r="468" spans="1:16" ht="15" customHeight="1">
      <c r="A468" s="38"/>
      <c r="B468" s="38"/>
      <c r="C468" s="27">
        <v>85395</v>
      </c>
      <c r="D468" s="27"/>
      <c r="E468" s="44" t="s">
        <v>18</v>
      </c>
      <c r="F468" s="44"/>
      <c r="G468" s="45">
        <v>329582</v>
      </c>
      <c r="H468" s="45"/>
      <c r="I468" s="28">
        <f t="shared" si="21"/>
        <v>328692.67</v>
      </c>
      <c r="J468" s="29">
        <f t="shared" si="22"/>
        <v>0.9973016426867972</v>
      </c>
      <c r="K468" s="30">
        <v>329582</v>
      </c>
      <c r="L468" s="28">
        <f>SUM(L469:L487)</f>
        <v>328692.67</v>
      </c>
      <c r="M468" s="29">
        <f t="shared" si="23"/>
        <v>0.9973016426867972</v>
      </c>
      <c r="N468" s="31">
        <v>0</v>
      </c>
      <c r="O468" s="32">
        <f>SUM(O469:O487)</f>
        <v>0</v>
      </c>
      <c r="P468" s="33">
        <v>0</v>
      </c>
    </row>
    <row r="469" spans="1:16" ht="15" customHeight="1">
      <c r="A469" s="46"/>
      <c r="B469" s="46"/>
      <c r="C469" s="3"/>
      <c r="D469" s="3">
        <v>3119</v>
      </c>
      <c r="E469" s="47" t="s">
        <v>106</v>
      </c>
      <c r="F469" s="47"/>
      <c r="G469" s="48">
        <v>29708</v>
      </c>
      <c r="H469" s="48"/>
      <c r="I469" s="10">
        <f t="shared" si="21"/>
        <v>29707.15</v>
      </c>
      <c r="J469" s="12">
        <f t="shared" si="22"/>
        <v>0.9999713881782686</v>
      </c>
      <c r="K469" s="8">
        <v>29708</v>
      </c>
      <c r="L469" s="11">
        <v>29707.15</v>
      </c>
      <c r="M469" s="12">
        <f t="shared" si="23"/>
        <v>0.9999713881782686</v>
      </c>
      <c r="N469" s="9">
        <v>0</v>
      </c>
      <c r="O469" s="13">
        <v>0</v>
      </c>
      <c r="P469" s="14">
        <v>0</v>
      </c>
    </row>
    <row r="470" spans="1:16" ht="15" customHeight="1">
      <c r="A470" s="46"/>
      <c r="B470" s="46"/>
      <c r="C470" s="3"/>
      <c r="D470" s="3">
        <v>4017</v>
      </c>
      <c r="E470" s="47" t="s">
        <v>48</v>
      </c>
      <c r="F470" s="47"/>
      <c r="G470" s="48">
        <v>72950</v>
      </c>
      <c r="H470" s="48"/>
      <c r="I470" s="10">
        <f t="shared" si="21"/>
        <v>72950.89</v>
      </c>
      <c r="J470" s="12">
        <f t="shared" si="22"/>
        <v>1.0000122001370801</v>
      </c>
      <c r="K470" s="8">
        <v>72950</v>
      </c>
      <c r="L470" s="11">
        <v>72950.89</v>
      </c>
      <c r="M470" s="12">
        <f t="shared" si="23"/>
        <v>1.0000122001370801</v>
      </c>
      <c r="N470" s="9">
        <v>0</v>
      </c>
      <c r="O470" s="13">
        <v>0</v>
      </c>
      <c r="P470" s="14">
        <v>0</v>
      </c>
    </row>
    <row r="471" spans="1:16" ht="15" customHeight="1">
      <c r="A471" s="46"/>
      <c r="B471" s="46"/>
      <c r="C471" s="3"/>
      <c r="D471" s="3">
        <v>4019</v>
      </c>
      <c r="E471" s="47" t="s">
        <v>48</v>
      </c>
      <c r="F471" s="47"/>
      <c r="G471" s="48">
        <v>4071</v>
      </c>
      <c r="H471" s="48"/>
      <c r="I471" s="10">
        <f t="shared" si="21"/>
        <v>4071</v>
      </c>
      <c r="J471" s="12">
        <f t="shared" si="22"/>
        <v>1</v>
      </c>
      <c r="K471" s="8">
        <v>4071</v>
      </c>
      <c r="L471" s="11">
        <v>4071</v>
      </c>
      <c r="M471" s="12">
        <f t="shared" si="23"/>
        <v>1</v>
      </c>
      <c r="N471" s="9">
        <v>0</v>
      </c>
      <c r="O471" s="13">
        <v>0</v>
      </c>
      <c r="P471" s="14">
        <v>0</v>
      </c>
    </row>
    <row r="472" spans="1:16" ht="15" customHeight="1">
      <c r="A472" s="46"/>
      <c r="B472" s="46"/>
      <c r="C472" s="3"/>
      <c r="D472" s="3">
        <v>4047</v>
      </c>
      <c r="E472" s="47" t="s">
        <v>49</v>
      </c>
      <c r="F472" s="47"/>
      <c r="G472" s="48">
        <v>2297</v>
      </c>
      <c r="H472" s="48"/>
      <c r="I472" s="10">
        <f t="shared" si="21"/>
        <v>2233.39</v>
      </c>
      <c r="J472" s="12">
        <f t="shared" si="22"/>
        <v>0.9723073574227252</v>
      </c>
      <c r="K472" s="8">
        <v>2297</v>
      </c>
      <c r="L472" s="11">
        <v>2233.39</v>
      </c>
      <c r="M472" s="12">
        <f t="shared" si="23"/>
        <v>0.9723073574227252</v>
      </c>
      <c r="N472" s="9">
        <v>0</v>
      </c>
      <c r="O472" s="13">
        <v>0</v>
      </c>
      <c r="P472" s="14">
        <v>0</v>
      </c>
    </row>
    <row r="473" spans="1:16" ht="15" customHeight="1">
      <c r="A473" s="46"/>
      <c r="B473" s="46"/>
      <c r="C473" s="3"/>
      <c r="D473" s="3">
        <v>4049</v>
      </c>
      <c r="E473" s="47" t="s">
        <v>49</v>
      </c>
      <c r="F473" s="47"/>
      <c r="G473" s="48">
        <v>106</v>
      </c>
      <c r="H473" s="48"/>
      <c r="I473" s="10">
        <f t="shared" si="21"/>
        <v>105.24</v>
      </c>
      <c r="J473" s="12">
        <f t="shared" si="22"/>
        <v>0.9928301886792452</v>
      </c>
      <c r="K473" s="8">
        <v>106</v>
      </c>
      <c r="L473" s="11">
        <v>105.24</v>
      </c>
      <c r="M473" s="12">
        <f t="shared" si="23"/>
        <v>0.9928301886792452</v>
      </c>
      <c r="N473" s="9">
        <v>0</v>
      </c>
      <c r="O473" s="13">
        <v>0</v>
      </c>
      <c r="P473" s="14">
        <v>0</v>
      </c>
    </row>
    <row r="474" spans="1:16" ht="15" customHeight="1">
      <c r="A474" s="46"/>
      <c r="B474" s="46"/>
      <c r="C474" s="3"/>
      <c r="D474" s="3">
        <v>4117</v>
      </c>
      <c r="E474" s="47" t="s">
        <v>21</v>
      </c>
      <c r="F474" s="47"/>
      <c r="G474" s="48">
        <v>18221</v>
      </c>
      <c r="H474" s="48"/>
      <c r="I474" s="10">
        <f t="shared" si="21"/>
        <v>18178.68</v>
      </c>
      <c r="J474" s="12">
        <f t="shared" si="22"/>
        <v>0.9976774051918117</v>
      </c>
      <c r="K474" s="8">
        <v>18221</v>
      </c>
      <c r="L474" s="11">
        <v>18178.68</v>
      </c>
      <c r="M474" s="12">
        <f t="shared" si="23"/>
        <v>0.9976774051918117</v>
      </c>
      <c r="N474" s="9">
        <v>0</v>
      </c>
      <c r="O474" s="13">
        <v>0</v>
      </c>
      <c r="P474" s="14">
        <v>0</v>
      </c>
    </row>
    <row r="475" spans="1:16" ht="15" customHeight="1">
      <c r="A475" s="46"/>
      <c r="B475" s="46"/>
      <c r="C475" s="3"/>
      <c r="D475" s="3">
        <v>4119</v>
      </c>
      <c r="E475" s="47" t="s">
        <v>21</v>
      </c>
      <c r="F475" s="47"/>
      <c r="G475" s="48">
        <v>1596</v>
      </c>
      <c r="H475" s="48"/>
      <c r="I475" s="10">
        <f t="shared" si="21"/>
        <v>1577.64</v>
      </c>
      <c r="J475" s="12">
        <f t="shared" si="22"/>
        <v>0.9884962406015039</v>
      </c>
      <c r="K475" s="8">
        <v>1596</v>
      </c>
      <c r="L475" s="11">
        <v>1577.64</v>
      </c>
      <c r="M475" s="12">
        <f t="shared" si="23"/>
        <v>0.9884962406015039</v>
      </c>
      <c r="N475" s="9">
        <v>0</v>
      </c>
      <c r="O475" s="13">
        <v>0</v>
      </c>
      <c r="P475" s="14">
        <v>0</v>
      </c>
    </row>
    <row r="476" spans="1:16" ht="15" customHeight="1">
      <c r="A476" s="46"/>
      <c r="B476" s="46"/>
      <c r="C476" s="3"/>
      <c r="D476" s="3">
        <v>4127</v>
      </c>
      <c r="E476" s="47" t="s">
        <v>22</v>
      </c>
      <c r="F476" s="47"/>
      <c r="G476" s="48">
        <v>2027</v>
      </c>
      <c r="H476" s="48"/>
      <c r="I476" s="10">
        <f t="shared" si="21"/>
        <v>2017</v>
      </c>
      <c r="J476" s="12">
        <f t="shared" si="22"/>
        <v>0.9950666008880118</v>
      </c>
      <c r="K476" s="8">
        <v>2027</v>
      </c>
      <c r="L476" s="11">
        <v>2017</v>
      </c>
      <c r="M476" s="12">
        <f t="shared" si="23"/>
        <v>0.9950666008880118</v>
      </c>
      <c r="N476" s="9">
        <v>0</v>
      </c>
      <c r="O476" s="13">
        <v>0</v>
      </c>
      <c r="P476" s="14">
        <v>0</v>
      </c>
    </row>
    <row r="477" spans="1:16" ht="15" customHeight="1">
      <c r="A477" s="46"/>
      <c r="B477" s="46"/>
      <c r="C477" s="3"/>
      <c r="D477" s="3">
        <v>4129</v>
      </c>
      <c r="E477" s="47" t="s">
        <v>22</v>
      </c>
      <c r="F477" s="47"/>
      <c r="G477" s="48">
        <v>178</v>
      </c>
      <c r="H477" s="48"/>
      <c r="I477" s="10">
        <f t="shared" si="21"/>
        <v>175.29</v>
      </c>
      <c r="J477" s="12">
        <f t="shared" si="22"/>
        <v>0.9847752808988763</v>
      </c>
      <c r="K477" s="8">
        <v>178</v>
      </c>
      <c r="L477" s="11">
        <v>175.29</v>
      </c>
      <c r="M477" s="12">
        <f t="shared" si="23"/>
        <v>0.9847752808988763</v>
      </c>
      <c r="N477" s="9">
        <v>0</v>
      </c>
      <c r="O477" s="13">
        <v>0</v>
      </c>
      <c r="P477" s="14">
        <v>0</v>
      </c>
    </row>
    <row r="478" spans="1:16" ht="15" customHeight="1">
      <c r="A478" s="46"/>
      <c r="B478" s="46"/>
      <c r="C478" s="3"/>
      <c r="D478" s="3">
        <v>4177</v>
      </c>
      <c r="E478" s="47" t="s">
        <v>23</v>
      </c>
      <c r="F478" s="47"/>
      <c r="G478" s="48">
        <v>63990</v>
      </c>
      <c r="H478" s="48"/>
      <c r="I478" s="10">
        <f t="shared" si="21"/>
        <v>63990</v>
      </c>
      <c r="J478" s="12">
        <f t="shared" si="22"/>
        <v>1</v>
      </c>
      <c r="K478" s="8">
        <v>63990</v>
      </c>
      <c r="L478" s="11">
        <v>63990</v>
      </c>
      <c r="M478" s="12">
        <f t="shared" si="23"/>
        <v>1</v>
      </c>
      <c r="N478" s="9">
        <v>0</v>
      </c>
      <c r="O478" s="13">
        <v>0</v>
      </c>
      <c r="P478" s="14">
        <v>0</v>
      </c>
    </row>
    <row r="479" spans="1:16" ht="15" customHeight="1">
      <c r="A479" s="46"/>
      <c r="B479" s="46"/>
      <c r="C479" s="3"/>
      <c r="D479" s="3">
        <v>4179</v>
      </c>
      <c r="E479" s="47" t="s">
        <v>23</v>
      </c>
      <c r="F479" s="47"/>
      <c r="G479" s="48">
        <v>7210</v>
      </c>
      <c r="H479" s="48"/>
      <c r="I479" s="10">
        <f t="shared" si="21"/>
        <v>7210</v>
      </c>
      <c r="J479" s="12">
        <f t="shared" si="22"/>
        <v>1</v>
      </c>
      <c r="K479" s="8">
        <v>7210</v>
      </c>
      <c r="L479" s="11">
        <v>7210</v>
      </c>
      <c r="M479" s="12">
        <f t="shared" si="23"/>
        <v>1</v>
      </c>
      <c r="N479" s="9">
        <v>0</v>
      </c>
      <c r="O479" s="13">
        <v>0</v>
      </c>
      <c r="P479" s="14">
        <v>0</v>
      </c>
    </row>
    <row r="480" spans="1:16" ht="15" customHeight="1">
      <c r="A480" s="46"/>
      <c r="B480" s="46"/>
      <c r="C480" s="3"/>
      <c r="D480" s="3">
        <v>4217</v>
      </c>
      <c r="E480" s="47" t="s">
        <v>13</v>
      </c>
      <c r="F480" s="47"/>
      <c r="G480" s="48">
        <v>58199</v>
      </c>
      <c r="H480" s="48"/>
      <c r="I480" s="10">
        <f t="shared" si="21"/>
        <v>57560.03</v>
      </c>
      <c r="J480" s="12">
        <f t="shared" si="22"/>
        <v>0.9890209453770683</v>
      </c>
      <c r="K480" s="8">
        <v>58199</v>
      </c>
      <c r="L480" s="11">
        <v>57560.03</v>
      </c>
      <c r="M480" s="12">
        <f t="shared" si="23"/>
        <v>0.9890209453770683</v>
      </c>
      <c r="N480" s="9">
        <v>0</v>
      </c>
      <c r="O480" s="13">
        <v>0</v>
      </c>
      <c r="P480" s="14">
        <v>0</v>
      </c>
    </row>
    <row r="481" spans="1:16" ht="15" customHeight="1">
      <c r="A481" s="46"/>
      <c r="B481" s="46"/>
      <c r="C481" s="3"/>
      <c r="D481" s="3">
        <v>4219</v>
      </c>
      <c r="E481" s="47" t="s">
        <v>13</v>
      </c>
      <c r="F481" s="47"/>
      <c r="G481" s="48">
        <v>3207</v>
      </c>
      <c r="H481" s="48"/>
      <c r="I481" s="10">
        <f t="shared" si="21"/>
        <v>3093.7</v>
      </c>
      <c r="J481" s="12">
        <f t="shared" si="22"/>
        <v>0.9646710321172435</v>
      </c>
      <c r="K481" s="8">
        <v>3207</v>
      </c>
      <c r="L481" s="11">
        <v>3093.7</v>
      </c>
      <c r="M481" s="12">
        <f t="shared" si="23"/>
        <v>0.9646710321172435</v>
      </c>
      <c r="N481" s="9">
        <v>0</v>
      </c>
      <c r="O481" s="13">
        <v>0</v>
      </c>
      <c r="P481" s="14">
        <v>0</v>
      </c>
    </row>
    <row r="482" spans="1:16" ht="15" customHeight="1">
      <c r="A482" s="46"/>
      <c r="B482" s="46"/>
      <c r="C482" s="3"/>
      <c r="D482" s="3">
        <v>4307</v>
      </c>
      <c r="E482" s="47" t="s">
        <v>14</v>
      </c>
      <c r="F482" s="47"/>
      <c r="G482" s="48">
        <v>60071</v>
      </c>
      <c r="H482" s="48"/>
      <c r="I482" s="10">
        <f t="shared" si="21"/>
        <v>60071.85</v>
      </c>
      <c r="J482" s="12">
        <f t="shared" si="22"/>
        <v>1.0000141499225916</v>
      </c>
      <c r="K482" s="8">
        <v>60071</v>
      </c>
      <c r="L482" s="11">
        <v>60071.85</v>
      </c>
      <c r="M482" s="12">
        <f t="shared" si="23"/>
        <v>1.0000141499225916</v>
      </c>
      <c r="N482" s="9">
        <v>0</v>
      </c>
      <c r="O482" s="13">
        <v>0</v>
      </c>
      <c r="P482" s="14">
        <v>0</v>
      </c>
    </row>
    <row r="483" spans="1:16" ht="15" customHeight="1">
      <c r="A483" s="46"/>
      <c r="B483" s="46"/>
      <c r="C483" s="3"/>
      <c r="D483" s="3">
        <v>4309</v>
      </c>
      <c r="E483" s="47" t="s">
        <v>14</v>
      </c>
      <c r="F483" s="47"/>
      <c r="G483" s="48">
        <v>3249</v>
      </c>
      <c r="H483" s="48"/>
      <c r="I483" s="10">
        <f t="shared" si="21"/>
        <v>3249.01</v>
      </c>
      <c r="J483" s="12">
        <f t="shared" si="22"/>
        <v>1.0000030778701139</v>
      </c>
      <c r="K483" s="8">
        <v>3249</v>
      </c>
      <c r="L483" s="11">
        <v>3249.01</v>
      </c>
      <c r="M483" s="12">
        <f t="shared" si="23"/>
        <v>1.0000030778701139</v>
      </c>
      <c r="N483" s="9">
        <v>0</v>
      </c>
      <c r="O483" s="13">
        <v>0</v>
      </c>
      <c r="P483" s="14">
        <v>0</v>
      </c>
    </row>
    <row r="484" spans="1:16" ht="35.25" customHeight="1">
      <c r="A484" s="46"/>
      <c r="B484" s="46"/>
      <c r="C484" s="3"/>
      <c r="D484" s="3">
        <v>4367</v>
      </c>
      <c r="E484" s="47" t="s">
        <v>39</v>
      </c>
      <c r="F484" s="47"/>
      <c r="G484" s="48">
        <v>1146</v>
      </c>
      <c r="H484" s="48"/>
      <c r="I484" s="10">
        <f t="shared" si="21"/>
        <v>1146</v>
      </c>
      <c r="J484" s="12">
        <f t="shared" si="22"/>
        <v>1</v>
      </c>
      <c r="K484" s="8">
        <v>1146</v>
      </c>
      <c r="L484" s="11">
        <v>1146</v>
      </c>
      <c r="M484" s="12">
        <f t="shared" si="23"/>
        <v>1</v>
      </c>
      <c r="N484" s="9">
        <v>0</v>
      </c>
      <c r="O484" s="13">
        <v>0</v>
      </c>
      <c r="P484" s="14">
        <v>0</v>
      </c>
    </row>
    <row r="485" spans="1:16" ht="34.5" customHeight="1">
      <c r="A485" s="46"/>
      <c r="B485" s="46"/>
      <c r="C485" s="3"/>
      <c r="D485" s="3">
        <v>4369</v>
      </c>
      <c r="E485" s="47" t="s">
        <v>39</v>
      </c>
      <c r="F485" s="47"/>
      <c r="G485" s="48">
        <v>54</v>
      </c>
      <c r="H485" s="48"/>
      <c r="I485" s="10">
        <f t="shared" si="21"/>
        <v>54</v>
      </c>
      <c r="J485" s="12">
        <f t="shared" si="22"/>
        <v>1</v>
      </c>
      <c r="K485" s="8">
        <v>54</v>
      </c>
      <c r="L485" s="11">
        <v>54</v>
      </c>
      <c r="M485" s="12">
        <f t="shared" si="23"/>
        <v>1</v>
      </c>
      <c r="N485" s="9">
        <v>0</v>
      </c>
      <c r="O485" s="13">
        <v>0</v>
      </c>
      <c r="P485" s="14">
        <v>0</v>
      </c>
    </row>
    <row r="486" spans="1:16" ht="15" customHeight="1">
      <c r="A486" s="46"/>
      <c r="B486" s="46"/>
      <c r="C486" s="3"/>
      <c r="D486" s="3">
        <v>4437</v>
      </c>
      <c r="E486" s="47" t="s">
        <v>15</v>
      </c>
      <c r="F486" s="47"/>
      <c r="G486" s="48">
        <v>1243</v>
      </c>
      <c r="H486" s="48"/>
      <c r="I486" s="10">
        <f t="shared" si="21"/>
        <v>1243</v>
      </c>
      <c r="J486" s="12">
        <f t="shared" si="22"/>
        <v>1</v>
      </c>
      <c r="K486" s="8">
        <v>1243</v>
      </c>
      <c r="L486" s="11">
        <v>1243</v>
      </c>
      <c r="M486" s="12">
        <f t="shared" si="23"/>
        <v>1</v>
      </c>
      <c r="N486" s="9">
        <v>0</v>
      </c>
      <c r="O486" s="13">
        <v>0</v>
      </c>
      <c r="P486" s="14">
        <v>0</v>
      </c>
    </row>
    <row r="487" spans="1:16" ht="15" customHeight="1">
      <c r="A487" s="46"/>
      <c r="B487" s="46"/>
      <c r="C487" s="3"/>
      <c r="D487" s="3">
        <v>4439</v>
      </c>
      <c r="E487" s="47" t="s">
        <v>15</v>
      </c>
      <c r="F487" s="47"/>
      <c r="G487" s="48">
        <v>59</v>
      </c>
      <c r="H487" s="48"/>
      <c r="I487" s="10">
        <f t="shared" si="21"/>
        <v>58.8</v>
      </c>
      <c r="J487" s="12">
        <f t="shared" si="22"/>
        <v>0.9966101694915254</v>
      </c>
      <c r="K487" s="8">
        <v>59</v>
      </c>
      <c r="L487" s="11">
        <v>58.8</v>
      </c>
      <c r="M487" s="12">
        <f t="shared" si="23"/>
        <v>0.9966101694915254</v>
      </c>
      <c r="N487" s="9">
        <v>0</v>
      </c>
      <c r="O487" s="13">
        <v>0</v>
      </c>
      <c r="P487" s="14">
        <v>0</v>
      </c>
    </row>
    <row r="488" spans="1:16" ht="15" customHeight="1">
      <c r="A488" s="49">
        <v>854</v>
      </c>
      <c r="B488" s="49"/>
      <c r="C488" s="19"/>
      <c r="D488" s="19"/>
      <c r="E488" s="42" t="s">
        <v>116</v>
      </c>
      <c r="F488" s="42"/>
      <c r="G488" s="43">
        <v>1276728</v>
      </c>
      <c r="H488" s="43"/>
      <c r="I488" s="20">
        <f t="shared" si="21"/>
        <v>957220.69</v>
      </c>
      <c r="J488" s="21">
        <f t="shared" si="22"/>
        <v>0.7497452002305894</v>
      </c>
      <c r="K488" s="22">
        <v>1276728</v>
      </c>
      <c r="L488" s="20">
        <f>SUM(L489,L500)</f>
        <v>957220.69</v>
      </c>
      <c r="M488" s="21">
        <f t="shared" si="23"/>
        <v>0.7497452002305894</v>
      </c>
      <c r="N488" s="23">
        <v>0</v>
      </c>
      <c r="O488" s="24">
        <f>SUM(O489,O500)</f>
        <v>0</v>
      </c>
      <c r="P488" s="25">
        <v>0</v>
      </c>
    </row>
    <row r="489" spans="1:16" ht="15" customHeight="1">
      <c r="A489" s="38"/>
      <c r="B489" s="38"/>
      <c r="C489" s="27">
        <v>85401</v>
      </c>
      <c r="D489" s="27"/>
      <c r="E489" s="44" t="s">
        <v>117</v>
      </c>
      <c r="F489" s="44"/>
      <c r="G489" s="45">
        <v>466373</v>
      </c>
      <c r="H489" s="45"/>
      <c r="I489" s="28">
        <f t="shared" si="21"/>
        <v>427774.10000000003</v>
      </c>
      <c r="J489" s="29">
        <f t="shared" si="22"/>
        <v>0.91723598921893</v>
      </c>
      <c r="K489" s="30">
        <v>466373</v>
      </c>
      <c r="L489" s="28">
        <f>SUM(L490:L499)</f>
        <v>427774.10000000003</v>
      </c>
      <c r="M489" s="29">
        <f t="shared" si="23"/>
        <v>0.91723598921893</v>
      </c>
      <c r="N489" s="31">
        <v>0</v>
      </c>
      <c r="O489" s="32">
        <f>SUM(O490:O499)</f>
        <v>0</v>
      </c>
      <c r="P489" s="33">
        <v>0</v>
      </c>
    </row>
    <row r="490" spans="1:16" ht="24.75" customHeight="1">
      <c r="A490" s="46"/>
      <c r="B490" s="46"/>
      <c r="C490" s="3"/>
      <c r="D490" s="3">
        <v>3020</v>
      </c>
      <c r="E490" s="47" t="s">
        <v>19</v>
      </c>
      <c r="F490" s="47"/>
      <c r="G490" s="48">
        <v>2130</v>
      </c>
      <c r="H490" s="48"/>
      <c r="I490" s="10">
        <f t="shared" si="21"/>
        <v>0</v>
      </c>
      <c r="J490" s="12">
        <f t="shared" si="22"/>
        <v>0</v>
      </c>
      <c r="K490" s="8">
        <v>2130</v>
      </c>
      <c r="L490" s="11">
        <v>0</v>
      </c>
      <c r="M490" s="12">
        <f t="shared" si="23"/>
        <v>0</v>
      </c>
      <c r="N490" s="9">
        <v>0</v>
      </c>
      <c r="O490" s="13">
        <v>0</v>
      </c>
      <c r="P490" s="14">
        <v>0</v>
      </c>
    </row>
    <row r="491" spans="1:16" ht="15" customHeight="1">
      <c r="A491" s="46"/>
      <c r="B491" s="46"/>
      <c r="C491" s="3"/>
      <c r="D491" s="3">
        <v>4010</v>
      </c>
      <c r="E491" s="47" t="s">
        <v>48</v>
      </c>
      <c r="F491" s="47"/>
      <c r="G491" s="48">
        <v>335938</v>
      </c>
      <c r="H491" s="48"/>
      <c r="I491" s="10">
        <f t="shared" si="21"/>
        <v>318731.02</v>
      </c>
      <c r="J491" s="12">
        <f t="shared" si="22"/>
        <v>0.948779298561044</v>
      </c>
      <c r="K491" s="8">
        <v>335938</v>
      </c>
      <c r="L491" s="11">
        <v>318731.02</v>
      </c>
      <c r="M491" s="12">
        <f t="shared" si="23"/>
        <v>0.948779298561044</v>
      </c>
      <c r="N491" s="9">
        <v>0</v>
      </c>
      <c r="O491" s="13">
        <v>0</v>
      </c>
      <c r="P491" s="14">
        <v>0</v>
      </c>
    </row>
    <row r="492" spans="1:16" ht="15" customHeight="1">
      <c r="A492" s="46"/>
      <c r="B492" s="46"/>
      <c r="C492" s="3"/>
      <c r="D492" s="3">
        <v>4040</v>
      </c>
      <c r="E492" s="47" t="s">
        <v>49</v>
      </c>
      <c r="F492" s="47"/>
      <c r="G492" s="48">
        <v>25896</v>
      </c>
      <c r="H492" s="48"/>
      <c r="I492" s="10">
        <f t="shared" si="21"/>
        <v>25895.34</v>
      </c>
      <c r="J492" s="12">
        <f t="shared" si="22"/>
        <v>0.9999745134383689</v>
      </c>
      <c r="K492" s="8">
        <v>25896</v>
      </c>
      <c r="L492" s="11">
        <v>25895.34</v>
      </c>
      <c r="M492" s="12">
        <f t="shared" si="23"/>
        <v>0.9999745134383689</v>
      </c>
      <c r="N492" s="9">
        <v>0</v>
      </c>
      <c r="O492" s="13">
        <v>0</v>
      </c>
      <c r="P492" s="14">
        <v>0</v>
      </c>
    </row>
    <row r="493" spans="1:16" ht="15" customHeight="1">
      <c r="A493" s="46"/>
      <c r="B493" s="46"/>
      <c r="C493" s="3"/>
      <c r="D493" s="3">
        <v>4110</v>
      </c>
      <c r="E493" s="47" t="s">
        <v>21</v>
      </c>
      <c r="F493" s="47"/>
      <c r="G493" s="48">
        <v>61141</v>
      </c>
      <c r="H493" s="48"/>
      <c r="I493" s="10">
        <f t="shared" si="21"/>
        <v>54603.42</v>
      </c>
      <c r="J493" s="12">
        <f t="shared" si="22"/>
        <v>0.893073714855825</v>
      </c>
      <c r="K493" s="8">
        <v>61141</v>
      </c>
      <c r="L493" s="11">
        <v>54603.42</v>
      </c>
      <c r="M493" s="12">
        <f t="shared" si="23"/>
        <v>0.893073714855825</v>
      </c>
      <c r="N493" s="9">
        <v>0</v>
      </c>
      <c r="O493" s="13">
        <v>0</v>
      </c>
      <c r="P493" s="14">
        <v>0</v>
      </c>
    </row>
    <row r="494" spans="1:16" ht="15" customHeight="1">
      <c r="A494" s="46"/>
      <c r="B494" s="46"/>
      <c r="C494" s="3"/>
      <c r="D494" s="3">
        <v>4120</v>
      </c>
      <c r="E494" s="47" t="s">
        <v>22</v>
      </c>
      <c r="F494" s="47"/>
      <c r="G494" s="48">
        <v>8874</v>
      </c>
      <c r="H494" s="48"/>
      <c r="I494" s="10">
        <f t="shared" si="21"/>
        <v>5770.22</v>
      </c>
      <c r="J494" s="12">
        <f t="shared" si="22"/>
        <v>0.6502389001577643</v>
      </c>
      <c r="K494" s="8">
        <v>8874</v>
      </c>
      <c r="L494" s="11">
        <v>5770.22</v>
      </c>
      <c r="M494" s="12">
        <f t="shared" si="23"/>
        <v>0.6502389001577643</v>
      </c>
      <c r="N494" s="9">
        <v>0</v>
      </c>
      <c r="O494" s="13">
        <v>0</v>
      </c>
      <c r="P494" s="14">
        <v>0</v>
      </c>
    </row>
    <row r="495" spans="1:16" ht="15" customHeight="1">
      <c r="A495" s="46"/>
      <c r="B495" s="46"/>
      <c r="C495" s="3"/>
      <c r="D495" s="3">
        <v>4210</v>
      </c>
      <c r="E495" s="47" t="s">
        <v>13</v>
      </c>
      <c r="F495" s="47"/>
      <c r="G495" s="48">
        <v>8806</v>
      </c>
      <c r="H495" s="48"/>
      <c r="I495" s="10">
        <f t="shared" si="21"/>
        <v>722.9</v>
      </c>
      <c r="J495" s="12">
        <f t="shared" si="22"/>
        <v>0.08209175562116738</v>
      </c>
      <c r="K495" s="8">
        <v>8806</v>
      </c>
      <c r="L495" s="11">
        <v>722.9</v>
      </c>
      <c r="M495" s="12">
        <f t="shared" si="23"/>
        <v>0.08209175562116738</v>
      </c>
      <c r="N495" s="9">
        <v>0</v>
      </c>
      <c r="O495" s="13">
        <v>0</v>
      </c>
      <c r="P495" s="14">
        <v>0</v>
      </c>
    </row>
    <row r="496" spans="1:16" ht="24.75" customHeight="1">
      <c r="A496" s="46"/>
      <c r="B496" s="46"/>
      <c r="C496" s="3"/>
      <c r="D496" s="3">
        <v>4240</v>
      </c>
      <c r="E496" s="47" t="s">
        <v>82</v>
      </c>
      <c r="F496" s="47"/>
      <c r="G496" s="48">
        <v>1000</v>
      </c>
      <c r="H496" s="48"/>
      <c r="I496" s="10">
        <f t="shared" si="21"/>
        <v>350.2</v>
      </c>
      <c r="J496" s="12">
        <f t="shared" si="22"/>
        <v>0.3502</v>
      </c>
      <c r="K496" s="8">
        <v>1000</v>
      </c>
      <c r="L496" s="11">
        <v>350.2</v>
      </c>
      <c r="M496" s="12">
        <f t="shared" si="23"/>
        <v>0.3502</v>
      </c>
      <c r="N496" s="9">
        <v>0</v>
      </c>
      <c r="O496" s="13">
        <v>0</v>
      </c>
      <c r="P496" s="14">
        <v>0</v>
      </c>
    </row>
    <row r="497" spans="1:16" ht="15" customHeight="1">
      <c r="A497" s="46"/>
      <c r="B497" s="46"/>
      <c r="C497" s="3"/>
      <c r="D497" s="3">
        <v>4280</v>
      </c>
      <c r="E497" s="47" t="s">
        <v>57</v>
      </c>
      <c r="F497" s="47"/>
      <c r="G497" s="48">
        <v>819</v>
      </c>
      <c r="H497" s="48"/>
      <c r="I497" s="10">
        <f t="shared" si="21"/>
        <v>188</v>
      </c>
      <c r="J497" s="12">
        <f t="shared" si="22"/>
        <v>0.22954822954822954</v>
      </c>
      <c r="K497" s="8">
        <v>819</v>
      </c>
      <c r="L497" s="11">
        <v>188</v>
      </c>
      <c r="M497" s="12">
        <f t="shared" si="23"/>
        <v>0.22954822954822954</v>
      </c>
      <c r="N497" s="9">
        <v>0</v>
      </c>
      <c r="O497" s="13">
        <v>0</v>
      </c>
      <c r="P497" s="14">
        <v>0</v>
      </c>
    </row>
    <row r="498" spans="1:16" ht="21" customHeight="1">
      <c r="A498" s="46"/>
      <c r="B498" s="46"/>
      <c r="C498" s="3"/>
      <c r="D498" s="3">
        <v>4440</v>
      </c>
      <c r="E498" s="47" t="s">
        <v>58</v>
      </c>
      <c r="F498" s="47"/>
      <c r="G498" s="48">
        <v>21513</v>
      </c>
      <c r="H498" s="48"/>
      <c r="I498" s="10">
        <f t="shared" si="21"/>
        <v>21513</v>
      </c>
      <c r="J498" s="12">
        <f t="shared" si="22"/>
        <v>1</v>
      </c>
      <c r="K498" s="8">
        <v>21513</v>
      </c>
      <c r="L498" s="11">
        <v>21513</v>
      </c>
      <c r="M498" s="12">
        <f t="shared" si="23"/>
        <v>1</v>
      </c>
      <c r="N498" s="9">
        <v>0</v>
      </c>
      <c r="O498" s="13">
        <v>0</v>
      </c>
      <c r="P498" s="14">
        <v>0</v>
      </c>
    </row>
    <row r="499" spans="1:16" ht="24.75" customHeight="1">
      <c r="A499" s="46"/>
      <c r="B499" s="46"/>
      <c r="C499" s="3"/>
      <c r="D499" s="3">
        <v>4700</v>
      </c>
      <c r="E499" s="47" t="s">
        <v>61</v>
      </c>
      <c r="F499" s="47"/>
      <c r="G499" s="48">
        <v>256</v>
      </c>
      <c r="H499" s="48"/>
      <c r="I499" s="10">
        <f t="shared" si="21"/>
        <v>0</v>
      </c>
      <c r="J499" s="12">
        <f t="shared" si="22"/>
        <v>0</v>
      </c>
      <c r="K499" s="8">
        <v>256</v>
      </c>
      <c r="L499" s="11">
        <v>0</v>
      </c>
      <c r="M499" s="12">
        <f t="shared" si="23"/>
        <v>0</v>
      </c>
      <c r="N499" s="9">
        <v>0</v>
      </c>
      <c r="O499" s="13">
        <v>0</v>
      </c>
      <c r="P499" s="14">
        <v>0</v>
      </c>
    </row>
    <row r="500" spans="1:16" ht="15" customHeight="1">
      <c r="A500" s="38"/>
      <c r="B500" s="38"/>
      <c r="C500" s="27">
        <v>85415</v>
      </c>
      <c r="D500" s="27"/>
      <c r="E500" s="44" t="s">
        <v>118</v>
      </c>
      <c r="F500" s="44"/>
      <c r="G500" s="45">
        <v>810355</v>
      </c>
      <c r="H500" s="45"/>
      <c r="I500" s="28">
        <f t="shared" si="21"/>
        <v>529446.59</v>
      </c>
      <c r="J500" s="29">
        <f t="shared" si="22"/>
        <v>0.6533514200566418</v>
      </c>
      <c r="K500" s="30">
        <v>810355</v>
      </c>
      <c r="L500" s="28">
        <f>SUM(L501:L504)</f>
        <v>529446.59</v>
      </c>
      <c r="M500" s="29">
        <f t="shared" si="23"/>
        <v>0.6533514200566418</v>
      </c>
      <c r="N500" s="31">
        <v>0</v>
      </c>
      <c r="O500" s="32">
        <f>SUM(O501:O504)</f>
        <v>0</v>
      </c>
      <c r="P500" s="33">
        <v>0</v>
      </c>
    </row>
    <row r="501" spans="1:16" ht="67.5" customHeight="1">
      <c r="A501" s="46"/>
      <c r="B501" s="46"/>
      <c r="C501" s="3"/>
      <c r="D501" s="3">
        <v>2910</v>
      </c>
      <c r="E501" s="47" t="s">
        <v>105</v>
      </c>
      <c r="F501" s="47"/>
      <c r="G501" s="48">
        <v>238</v>
      </c>
      <c r="H501" s="48"/>
      <c r="I501" s="10">
        <f t="shared" si="21"/>
        <v>0</v>
      </c>
      <c r="J501" s="12">
        <f t="shared" si="22"/>
        <v>0</v>
      </c>
      <c r="K501" s="8">
        <v>238</v>
      </c>
      <c r="L501" s="11">
        <v>0</v>
      </c>
      <c r="M501" s="12">
        <f t="shared" si="23"/>
        <v>0</v>
      </c>
      <c r="N501" s="9">
        <v>0</v>
      </c>
      <c r="O501" s="13">
        <v>0</v>
      </c>
      <c r="P501" s="14">
        <v>0</v>
      </c>
    </row>
    <row r="502" spans="1:16" ht="15" customHeight="1">
      <c r="A502" s="46"/>
      <c r="B502" s="46"/>
      <c r="C502" s="3"/>
      <c r="D502" s="3">
        <v>3240</v>
      </c>
      <c r="E502" s="47" t="s">
        <v>119</v>
      </c>
      <c r="F502" s="47"/>
      <c r="G502" s="48">
        <v>700752</v>
      </c>
      <c r="H502" s="48"/>
      <c r="I502" s="10">
        <f t="shared" si="21"/>
        <v>431486</v>
      </c>
      <c r="J502" s="12">
        <f t="shared" si="22"/>
        <v>0.615747083133548</v>
      </c>
      <c r="K502" s="8">
        <v>700752</v>
      </c>
      <c r="L502" s="11">
        <v>431486</v>
      </c>
      <c r="M502" s="12">
        <f t="shared" si="23"/>
        <v>0.615747083133548</v>
      </c>
      <c r="N502" s="9">
        <v>0</v>
      </c>
      <c r="O502" s="13">
        <v>0</v>
      </c>
      <c r="P502" s="14">
        <v>0</v>
      </c>
    </row>
    <row r="503" spans="1:16" ht="15" customHeight="1">
      <c r="A503" s="46"/>
      <c r="B503" s="46"/>
      <c r="C503" s="3"/>
      <c r="D503" s="3">
        <v>3260</v>
      </c>
      <c r="E503" s="47" t="s">
        <v>120</v>
      </c>
      <c r="F503" s="47"/>
      <c r="G503" s="48">
        <v>109265</v>
      </c>
      <c r="H503" s="48"/>
      <c r="I503" s="10">
        <f t="shared" si="21"/>
        <v>97960.59</v>
      </c>
      <c r="J503" s="12">
        <f t="shared" si="22"/>
        <v>0.8965413444378346</v>
      </c>
      <c r="K503" s="8">
        <v>109265</v>
      </c>
      <c r="L503" s="11">
        <v>97960.59</v>
      </c>
      <c r="M503" s="12">
        <f t="shared" si="23"/>
        <v>0.8965413444378346</v>
      </c>
      <c r="N503" s="9">
        <v>0</v>
      </c>
      <c r="O503" s="13">
        <v>0</v>
      </c>
      <c r="P503" s="14">
        <v>0</v>
      </c>
    </row>
    <row r="504" spans="1:16" ht="15" customHeight="1">
      <c r="A504" s="46"/>
      <c r="B504" s="46"/>
      <c r="C504" s="3"/>
      <c r="D504" s="3">
        <v>4580</v>
      </c>
      <c r="E504" s="47" t="s">
        <v>107</v>
      </c>
      <c r="F504" s="47"/>
      <c r="G504" s="48">
        <v>100</v>
      </c>
      <c r="H504" s="48"/>
      <c r="I504" s="10">
        <f t="shared" si="21"/>
        <v>0</v>
      </c>
      <c r="J504" s="12">
        <f t="shared" si="22"/>
        <v>0</v>
      </c>
      <c r="K504" s="8">
        <v>100</v>
      </c>
      <c r="L504" s="11">
        <v>0</v>
      </c>
      <c r="M504" s="12">
        <f t="shared" si="23"/>
        <v>0</v>
      </c>
      <c r="N504" s="9">
        <v>0</v>
      </c>
      <c r="O504" s="13">
        <v>0</v>
      </c>
      <c r="P504" s="14">
        <v>0</v>
      </c>
    </row>
    <row r="505" spans="1:16" ht="24" customHeight="1">
      <c r="A505" s="49">
        <v>900</v>
      </c>
      <c r="B505" s="49"/>
      <c r="C505" s="19"/>
      <c r="D505" s="19"/>
      <c r="E505" s="42" t="s">
        <v>121</v>
      </c>
      <c r="F505" s="42"/>
      <c r="G505" s="43">
        <v>3695243</v>
      </c>
      <c r="H505" s="43"/>
      <c r="I505" s="20">
        <f t="shared" si="21"/>
        <v>3238590.25</v>
      </c>
      <c r="J505" s="21">
        <f t="shared" si="22"/>
        <v>0.8764214559096655</v>
      </c>
      <c r="K505" s="22">
        <v>3456384</v>
      </c>
      <c r="L505" s="20">
        <f>SUM(L506,L513,L534,L547,L550,L555,L562)</f>
        <v>3004792.21</v>
      </c>
      <c r="M505" s="21">
        <f t="shared" si="23"/>
        <v>0.8693455964383587</v>
      </c>
      <c r="N505" s="23">
        <v>238859</v>
      </c>
      <c r="O505" s="24">
        <f>SUM(O506,O513,O534,O547,O550,O555,O562)</f>
        <v>233798.04</v>
      </c>
      <c r="P505" s="25">
        <f>SUM(O505/N505)</f>
        <v>0.9788119350746675</v>
      </c>
    </row>
    <row r="506" spans="1:16" ht="15" customHeight="1">
      <c r="A506" s="38"/>
      <c r="B506" s="38"/>
      <c r="C506" s="27">
        <v>90001</v>
      </c>
      <c r="D506" s="27"/>
      <c r="E506" s="44" t="s">
        <v>122</v>
      </c>
      <c r="F506" s="44"/>
      <c r="G506" s="45">
        <v>111990</v>
      </c>
      <c r="H506" s="45"/>
      <c r="I506" s="28">
        <f t="shared" si="21"/>
        <v>107424.48</v>
      </c>
      <c r="J506" s="29">
        <f t="shared" si="22"/>
        <v>0.959232788641843</v>
      </c>
      <c r="K506" s="30">
        <v>108300</v>
      </c>
      <c r="L506" s="28">
        <f>SUM(L507:L512)</f>
        <v>103734.48</v>
      </c>
      <c r="M506" s="29">
        <f t="shared" si="23"/>
        <v>0.9578437673130193</v>
      </c>
      <c r="N506" s="31">
        <v>3690</v>
      </c>
      <c r="O506" s="32">
        <f>SUM(O507:O512)</f>
        <v>3690</v>
      </c>
      <c r="P506" s="33">
        <f>SUM(O506/N506)</f>
        <v>1</v>
      </c>
    </row>
    <row r="507" spans="1:16" ht="15" customHeight="1">
      <c r="A507" s="46"/>
      <c r="B507" s="46"/>
      <c r="C507" s="3"/>
      <c r="D507" s="3">
        <v>4210</v>
      </c>
      <c r="E507" s="47" t="s">
        <v>13</v>
      </c>
      <c r="F507" s="47"/>
      <c r="G507" s="48">
        <v>400</v>
      </c>
      <c r="H507" s="48"/>
      <c r="I507" s="10">
        <f aca="true" t="shared" si="24" ref="I507:I565">SUM(L507,O507)</f>
        <v>279</v>
      </c>
      <c r="J507" s="12">
        <f aca="true" t="shared" si="25" ref="J507:J565">SUM(I507/G507)</f>
        <v>0.6975</v>
      </c>
      <c r="K507" s="8">
        <v>400</v>
      </c>
      <c r="L507" s="11">
        <v>279</v>
      </c>
      <c r="M507" s="12">
        <f aca="true" t="shared" si="26" ref="M507:M565">SUM(L507/K507)</f>
        <v>0.6975</v>
      </c>
      <c r="N507" s="9">
        <v>0</v>
      </c>
      <c r="O507" s="13">
        <v>0</v>
      </c>
      <c r="P507" s="14">
        <v>0</v>
      </c>
    </row>
    <row r="508" spans="1:16" ht="15" customHeight="1">
      <c r="A508" s="46"/>
      <c r="B508" s="46"/>
      <c r="C508" s="3"/>
      <c r="D508" s="3">
        <v>4270</v>
      </c>
      <c r="E508" s="47" t="s">
        <v>24</v>
      </c>
      <c r="F508" s="47"/>
      <c r="G508" s="48">
        <v>100</v>
      </c>
      <c r="H508" s="48"/>
      <c r="I508" s="10">
        <f t="shared" si="24"/>
        <v>0</v>
      </c>
      <c r="J508" s="12">
        <f t="shared" si="25"/>
        <v>0</v>
      </c>
      <c r="K508" s="8">
        <v>100</v>
      </c>
      <c r="L508" s="11">
        <v>0</v>
      </c>
      <c r="M508" s="12">
        <f t="shared" si="26"/>
        <v>0</v>
      </c>
      <c r="N508" s="9">
        <v>0</v>
      </c>
      <c r="O508" s="13">
        <v>0</v>
      </c>
      <c r="P508" s="14">
        <v>0</v>
      </c>
    </row>
    <row r="509" spans="1:16" ht="15" customHeight="1">
      <c r="A509" s="46"/>
      <c r="B509" s="46"/>
      <c r="C509" s="3"/>
      <c r="D509" s="3">
        <v>4300</v>
      </c>
      <c r="E509" s="47" t="s">
        <v>14</v>
      </c>
      <c r="F509" s="47"/>
      <c r="G509" s="48">
        <v>17500</v>
      </c>
      <c r="H509" s="48"/>
      <c r="I509" s="10">
        <f t="shared" si="24"/>
        <v>16141</v>
      </c>
      <c r="J509" s="12">
        <f t="shared" si="25"/>
        <v>0.9223428571428571</v>
      </c>
      <c r="K509" s="8">
        <v>17500</v>
      </c>
      <c r="L509" s="11">
        <v>16141</v>
      </c>
      <c r="M509" s="12">
        <f t="shared" si="26"/>
        <v>0.9223428571428571</v>
      </c>
      <c r="N509" s="9">
        <v>0</v>
      </c>
      <c r="O509" s="13">
        <v>0</v>
      </c>
      <c r="P509" s="14">
        <v>0</v>
      </c>
    </row>
    <row r="510" spans="1:16" ht="21.75" customHeight="1">
      <c r="A510" s="46"/>
      <c r="B510" s="46"/>
      <c r="C510" s="3"/>
      <c r="D510" s="3">
        <v>4390</v>
      </c>
      <c r="E510" s="47" t="s">
        <v>41</v>
      </c>
      <c r="F510" s="47"/>
      <c r="G510" s="48">
        <v>1100</v>
      </c>
      <c r="H510" s="48"/>
      <c r="I510" s="10">
        <f t="shared" si="24"/>
        <v>0</v>
      </c>
      <c r="J510" s="12">
        <f t="shared" si="25"/>
        <v>0</v>
      </c>
      <c r="K510" s="8">
        <v>1100</v>
      </c>
      <c r="L510" s="11">
        <v>0</v>
      </c>
      <c r="M510" s="12">
        <f t="shared" si="26"/>
        <v>0</v>
      </c>
      <c r="N510" s="9">
        <v>0</v>
      </c>
      <c r="O510" s="13">
        <v>0</v>
      </c>
      <c r="P510" s="14">
        <v>0</v>
      </c>
    </row>
    <row r="511" spans="1:16" ht="15" customHeight="1">
      <c r="A511" s="46"/>
      <c r="B511" s="46"/>
      <c r="C511" s="3"/>
      <c r="D511" s="3">
        <v>4430</v>
      </c>
      <c r="E511" s="47" t="s">
        <v>15</v>
      </c>
      <c r="F511" s="47"/>
      <c r="G511" s="48">
        <v>89200</v>
      </c>
      <c r="H511" s="48"/>
      <c r="I511" s="10">
        <f t="shared" si="24"/>
        <v>87314.48</v>
      </c>
      <c r="J511" s="12">
        <f t="shared" si="25"/>
        <v>0.9788618834080717</v>
      </c>
      <c r="K511" s="8">
        <v>89200</v>
      </c>
      <c r="L511" s="11">
        <v>87314.48</v>
      </c>
      <c r="M511" s="12">
        <f t="shared" si="26"/>
        <v>0.9788618834080717</v>
      </c>
      <c r="N511" s="9">
        <v>0</v>
      </c>
      <c r="O511" s="13">
        <v>0</v>
      </c>
      <c r="P511" s="14">
        <v>0</v>
      </c>
    </row>
    <row r="512" spans="1:16" ht="15" customHeight="1">
      <c r="A512" s="46"/>
      <c r="B512" s="46"/>
      <c r="C512" s="3"/>
      <c r="D512" s="3">
        <v>6050</v>
      </c>
      <c r="E512" s="47" t="s">
        <v>10</v>
      </c>
      <c r="F512" s="47"/>
      <c r="G512" s="48">
        <v>3690</v>
      </c>
      <c r="H512" s="48"/>
      <c r="I512" s="10">
        <f t="shared" si="24"/>
        <v>3690</v>
      </c>
      <c r="J512" s="12">
        <f t="shared" si="25"/>
        <v>1</v>
      </c>
      <c r="K512" s="8">
        <v>0</v>
      </c>
      <c r="L512" s="11">
        <v>0</v>
      </c>
      <c r="M512" s="12">
        <v>0</v>
      </c>
      <c r="N512" s="9">
        <v>3690</v>
      </c>
      <c r="O512" s="13">
        <v>3690</v>
      </c>
      <c r="P512" s="14">
        <f>SUM(O512/N512)</f>
        <v>1</v>
      </c>
    </row>
    <row r="513" spans="1:16" ht="15" customHeight="1">
      <c r="A513" s="38"/>
      <c r="B513" s="38"/>
      <c r="C513" s="27">
        <v>90002</v>
      </c>
      <c r="D513" s="27"/>
      <c r="E513" s="44" t="s">
        <v>123</v>
      </c>
      <c r="F513" s="44"/>
      <c r="G513" s="45">
        <v>1846171</v>
      </c>
      <c r="H513" s="45"/>
      <c r="I513" s="28">
        <f t="shared" si="24"/>
        <v>1511489.73</v>
      </c>
      <c r="J513" s="29">
        <f t="shared" si="25"/>
        <v>0.8187159965138657</v>
      </c>
      <c r="K513" s="30">
        <v>1846171</v>
      </c>
      <c r="L513" s="28">
        <f>SUM(L514:L533)</f>
        <v>1511489.73</v>
      </c>
      <c r="M513" s="29">
        <f t="shared" si="26"/>
        <v>0.8187159965138657</v>
      </c>
      <c r="N513" s="31">
        <v>0</v>
      </c>
      <c r="O513" s="32">
        <f>SUM(O514:O533)</f>
        <v>0</v>
      </c>
      <c r="P513" s="33">
        <v>0</v>
      </c>
    </row>
    <row r="514" spans="1:16" ht="15" customHeight="1">
      <c r="A514" s="46"/>
      <c r="B514" s="46"/>
      <c r="C514" s="3"/>
      <c r="D514" s="3">
        <v>4010</v>
      </c>
      <c r="E514" s="47" t="s">
        <v>48</v>
      </c>
      <c r="F514" s="47"/>
      <c r="G514" s="48">
        <v>112111</v>
      </c>
      <c r="H514" s="48"/>
      <c r="I514" s="10">
        <f t="shared" si="24"/>
        <v>80113.36</v>
      </c>
      <c r="J514" s="12">
        <f t="shared" si="25"/>
        <v>0.7145896477598095</v>
      </c>
      <c r="K514" s="8">
        <v>112111</v>
      </c>
      <c r="L514" s="11">
        <v>80113.36</v>
      </c>
      <c r="M514" s="12">
        <f t="shared" si="26"/>
        <v>0.7145896477598095</v>
      </c>
      <c r="N514" s="9">
        <v>0</v>
      </c>
      <c r="O514" s="13">
        <v>0</v>
      </c>
      <c r="P514" s="14">
        <v>0</v>
      </c>
    </row>
    <row r="515" spans="1:16" ht="15" customHeight="1">
      <c r="A515" s="46"/>
      <c r="B515" s="46"/>
      <c r="C515" s="3"/>
      <c r="D515" s="3">
        <v>4040</v>
      </c>
      <c r="E515" s="47" t="s">
        <v>49</v>
      </c>
      <c r="F515" s="47"/>
      <c r="G515" s="48">
        <v>2550</v>
      </c>
      <c r="H515" s="48"/>
      <c r="I515" s="10">
        <f t="shared" si="24"/>
        <v>2550</v>
      </c>
      <c r="J515" s="12">
        <f t="shared" si="25"/>
        <v>1</v>
      </c>
      <c r="K515" s="8">
        <v>2550</v>
      </c>
      <c r="L515" s="11">
        <v>2550</v>
      </c>
      <c r="M515" s="12">
        <f t="shared" si="26"/>
        <v>1</v>
      </c>
      <c r="N515" s="9">
        <v>0</v>
      </c>
      <c r="O515" s="13">
        <v>0</v>
      </c>
      <c r="P515" s="14">
        <v>0</v>
      </c>
    </row>
    <row r="516" spans="1:16" ht="15" customHeight="1">
      <c r="A516" s="46"/>
      <c r="B516" s="46"/>
      <c r="C516" s="3"/>
      <c r="D516" s="3">
        <v>4110</v>
      </c>
      <c r="E516" s="47" t="s">
        <v>21</v>
      </c>
      <c r="F516" s="47"/>
      <c r="G516" s="48">
        <v>82125</v>
      </c>
      <c r="H516" s="48"/>
      <c r="I516" s="10">
        <f t="shared" si="24"/>
        <v>71870.8</v>
      </c>
      <c r="J516" s="12">
        <f t="shared" si="25"/>
        <v>0.8751391171993912</v>
      </c>
      <c r="K516" s="8">
        <v>82125</v>
      </c>
      <c r="L516" s="11">
        <v>71870.8</v>
      </c>
      <c r="M516" s="12">
        <f t="shared" si="26"/>
        <v>0.8751391171993912</v>
      </c>
      <c r="N516" s="9">
        <v>0</v>
      </c>
      <c r="O516" s="13">
        <v>0</v>
      </c>
      <c r="P516" s="14">
        <v>0</v>
      </c>
    </row>
    <row r="517" spans="1:16" ht="15" customHeight="1">
      <c r="A517" s="46"/>
      <c r="B517" s="46"/>
      <c r="C517" s="3"/>
      <c r="D517" s="3">
        <v>4120</v>
      </c>
      <c r="E517" s="47" t="s">
        <v>22</v>
      </c>
      <c r="F517" s="47"/>
      <c r="G517" s="48">
        <v>4546</v>
      </c>
      <c r="H517" s="48"/>
      <c r="I517" s="10">
        <f t="shared" si="24"/>
        <v>3218.39</v>
      </c>
      <c r="J517" s="12">
        <f t="shared" si="25"/>
        <v>0.7079608446986362</v>
      </c>
      <c r="K517" s="8">
        <v>4546</v>
      </c>
      <c r="L517" s="11">
        <v>3218.39</v>
      </c>
      <c r="M517" s="12">
        <f t="shared" si="26"/>
        <v>0.7079608446986362</v>
      </c>
      <c r="N517" s="9">
        <v>0</v>
      </c>
      <c r="O517" s="13">
        <v>0</v>
      </c>
      <c r="P517" s="14">
        <v>0</v>
      </c>
    </row>
    <row r="518" spans="1:16" ht="24.75" customHeight="1">
      <c r="A518" s="46"/>
      <c r="B518" s="46"/>
      <c r="C518" s="3"/>
      <c r="D518" s="3">
        <v>4140</v>
      </c>
      <c r="E518" s="47" t="s">
        <v>56</v>
      </c>
      <c r="F518" s="47"/>
      <c r="G518" s="48">
        <v>4370</v>
      </c>
      <c r="H518" s="48"/>
      <c r="I518" s="10">
        <f t="shared" si="24"/>
        <v>205.08</v>
      </c>
      <c r="J518" s="12">
        <f t="shared" si="25"/>
        <v>0.04692906178489703</v>
      </c>
      <c r="K518" s="8">
        <v>4370</v>
      </c>
      <c r="L518" s="11">
        <v>205.08</v>
      </c>
      <c r="M518" s="12">
        <f t="shared" si="26"/>
        <v>0.04692906178489703</v>
      </c>
      <c r="N518" s="9">
        <v>0</v>
      </c>
      <c r="O518" s="13">
        <v>0</v>
      </c>
      <c r="P518" s="14">
        <v>0</v>
      </c>
    </row>
    <row r="519" spans="1:16" ht="15" customHeight="1">
      <c r="A519" s="46"/>
      <c r="B519" s="46"/>
      <c r="C519" s="3"/>
      <c r="D519" s="3">
        <v>4210</v>
      </c>
      <c r="E519" s="47" t="s">
        <v>13</v>
      </c>
      <c r="F519" s="47"/>
      <c r="G519" s="48">
        <v>5000</v>
      </c>
      <c r="H519" s="48"/>
      <c r="I519" s="10">
        <f t="shared" si="24"/>
        <v>3501.38</v>
      </c>
      <c r="J519" s="12">
        <f t="shared" si="25"/>
        <v>0.700276</v>
      </c>
      <c r="K519" s="8">
        <v>5000</v>
      </c>
      <c r="L519" s="11">
        <v>3501.38</v>
      </c>
      <c r="M519" s="12">
        <f t="shared" si="26"/>
        <v>0.700276</v>
      </c>
      <c r="N519" s="9">
        <v>0</v>
      </c>
      <c r="O519" s="13">
        <v>0</v>
      </c>
      <c r="P519" s="14">
        <v>0</v>
      </c>
    </row>
    <row r="520" spans="1:16" ht="15" customHeight="1">
      <c r="A520" s="46"/>
      <c r="B520" s="46"/>
      <c r="C520" s="3"/>
      <c r="D520" s="3">
        <v>4260</v>
      </c>
      <c r="E520" s="47" t="s">
        <v>37</v>
      </c>
      <c r="F520" s="47"/>
      <c r="G520" s="48">
        <v>9896</v>
      </c>
      <c r="H520" s="48"/>
      <c r="I520" s="10">
        <f t="shared" si="24"/>
        <v>8145.72</v>
      </c>
      <c r="J520" s="12">
        <f t="shared" si="25"/>
        <v>0.8231325788197251</v>
      </c>
      <c r="K520" s="8">
        <v>9896</v>
      </c>
      <c r="L520" s="11">
        <v>8145.72</v>
      </c>
      <c r="M520" s="12">
        <f t="shared" si="26"/>
        <v>0.8231325788197251</v>
      </c>
      <c r="N520" s="9">
        <v>0</v>
      </c>
      <c r="O520" s="13">
        <v>0</v>
      </c>
      <c r="P520" s="14">
        <v>0</v>
      </c>
    </row>
    <row r="521" spans="1:16" ht="15" customHeight="1">
      <c r="A521" s="46"/>
      <c r="B521" s="46"/>
      <c r="C521" s="3"/>
      <c r="D521" s="3">
        <v>4270</v>
      </c>
      <c r="E521" s="47" t="s">
        <v>24</v>
      </c>
      <c r="F521" s="47"/>
      <c r="G521" s="48">
        <v>140</v>
      </c>
      <c r="H521" s="48"/>
      <c r="I521" s="10">
        <f t="shared" si="24"/>
        <v>140</v>
      </c>
      <c r="J521" s="12">
        <f t="shared" si="25"/>
        <v>1</v>
      </c>
      <c r="K521" s="8">
        <v>140</v>
      </c>
      <c r="L521" s="11">
        <v>140</v>
      </c>
      <c r="M521" s="12">
        <f t="shared" si="26"/>
        <v>1</v>
      </c>
      <c r="N521" s="9">
        <v>0</v>
      </c>
      <c r="O521" s="13">
        <v>0</v>
      </c>
      <c r="P521" s="14">
        <v>0</v>
      </c>
    </row>
    <row r="522" spans="1:16" ht="15" customHeight="1">
      <c r="A522" s="46"/>
      <c r="B522" s="46"/>
      <c r="C522" s="3"/>
      <c r="D522" s="3">
        <v>4280</v>
      </c>
      <c r="E522" s="47" t="s">
        <v>57</v>
      </c>
      <c r="F522" s="47"/>
      <c r="G522" s="48">
        <v>200</v>
      </c>
      <c r="H522" s="48"/>
      <c r="I522" s="10">
        <f t="shared" si="24"/>
        <v>0</v>
      </c>
      <c r="J522" s="12">
        <f t="shared" si="25"/>
        <v>0</v>
      </c>
      <c r="K522" s="8">
        <v>200</v>
      </c>
      <c r="L522" s="11">
        <v>0</v>
      </c>
      <c r="M522" s="12">
        <f t="shared" si="26"/>
        <v>0</v>
      </c>
      <c r="N522" s="9">
        <v>0</v>
      </c>
      <c r="O522" s="13">
        <v>0</v>
      </c>
      <c r="P522" s="14">
        <v>0</v>
      </c>
    </row>
    <row r="523" spans="1:16" ht="15" customHeight="1">
      <c r="A523" s="46"/>
      <c r="B523" s="46"/>
      <c r="C523" s="3"/>
      <c r="D523" s="3">
        <v>4300</v>
      </c>
      <c r="E523" s="47" t="s">
        <v>14</v>
      </c>
      <c r="F523" s="47"/>
      <c r="G523" s="48">
        <v>1601260</v>
      </c>
      <c r="H523" s="48"/>
      <c r="I523" s="10">
        <f t="shared" si="24"/>
        <v>1327010.6</v>
      </c>
      <c r="J523" s="12">
        <f t="shared" si="25"/>
        <v>0.828729000911782</v>
      </c>
      <c r="K523" s="8">
        <v>1601260</v>
      </c>
      <c r="L523" s="11">
        <v>1327010.6</v>
      </c>
      <c r="M523" s="12">
        <f t="shared" si="26"/>
        <v>0.828729000911782</v>
      </c>
      <c r="N523" s="9">
        <v>0</v>
      </c>
      <c r="O523" s="13">
        <v>0</v>
      </c>
      <c r="P523" s="14">
        <v>0</v>
      </c>
    </row>
    <row r="524" spans="1:16" ht="15" customHeight="1">
      <c r="A524" s="46"/>
      <c r="B524" s="46"/>
      <c r="C524" s="3"/>
      <c r="D524" s="3">
        <v>4350</v>
      </c>
      <c r="E524" s="47" t="s">
        <v>38</v>
      </c>
      <c r="F524" s="47"/>
      <c r="G524" s="48">
        <v>2500</v>
      </c>
      <c r="H524" s="48"/>
      <c r="I524" s="10">
        <f t="shared" si="24"/>
        <v>120</v>
      </c>
      <c r="J524" s="12">
        <f t="shared" si="25"/>
        <v>0.048</v>
      </c>
      <c r="K524" s="8">
        <v>2500</v>
      </c>
      <c r="L524" s="11">
        <v>120</v>
      </c>
      <c r="M524" s="12">
        <f t="shared" si="26"/>
        <v>0.048</v>
      </c>
      <c r="N524" s="9">
        <v>0</v>
      </c>
      <c r="O524" s="13">
        <v>0</v>
      </c>
      <c r="P524" s="14">
        <v>0</v>
      </c>
    </row>
    <row r="525" spans="1:16" ht="36" customHeight="1">
      <c r="A525" s="46"/>
      <c r="B525" s="46"/>
      <c r="C525" s="3"/>
      <c r="D525" s="3">
        <v>4360</v>
      </c>
      <c r="E525" s="47" t="s">
        <v>39</v>
      </c>
      <c r="F525" s="47"/>
      <c r="G525" s="48">
        <v>1500</v>
      </c>
      <c r="H525" s="48"/>
      <c r="I525" s="10">
        <f t="shared" si="24"/>
        <v>0</v>
      </c>
      <c r="J525" s="12">
        <f t="shared" si="25"/>
        <v>0</v>
      </c>
      <c r="K525" s="8">
        <v>1500</v>
      </c>
      <c r="L525" s="11">
        <v>0</v>
      </c>
      <c r="M525" s="12">
        <f t="shared" si="26"/>
        <v>0</v>
      </c>
      <c r="N525" s="9">
        <v>0</v>
      </c>
      <c r="O525" s="13">
        <v>0</v>
      </c>
      <c r="P525" s="14">
        <v>0</v>
      </c>
    </row>
    <row r="526" spans="1:16" ht="36.75" customHeight="1">
      <c r="A526" s="46"/>
      <c r="B526" s="46"/>
      <c r="C526" s="3"/>
      <c r="D526" s="3">
        <v>4370</v>
      </c>
      <c r="E526" s="47" t="s">
        <v>40</v>
      </c>
      <c r="F526" s="47"/>
      <c r="G526" s="48">
        <v>1500</v>
      </c>
      <c r="H526" s="48"/>
      <c r="I526" s="10">
        <f t="shared" si="24"/>
        <v>102</v>
      </c>
      <c r="J526" s="12">
        <f t="shared" si="25"/>
        <v>0.068</v>
      </c>
      <c r="K526" s="8">
        <v>1500</v>
      </c>
      <c r="L526" s="11">
        <v>102</v>
      </c>
      <c r="M526" s="12">
        <f t="shared" si="26"/>
        <v>0.068</v>
      </c>
      <c r="N526" s="9">
        <v>0</v>
      </c>
      <c r="O526" s="13">
        <v>0</v>
      </c>
      <c r="P526" s="14">
        <v>0</v>
      </c>
    </row>
    <row r="527" spans="1:16" ht="15" customHeight="1">
      <c r="A527" s="46"/>
      <c r="B527" s="46"/>
      <c r="C527" s="3"/>
      <c r="D527" s="3">
        <v>4410</v>
      </c>
      <c r="E527" s="47" t="s">
        <v>52</v>
      </c>
      <c r="F527" s="47"/>
      <c r="G527" s="48">
        <v>1000</v>
      </c>
      <c r="H527" s="48"/>
      <c r="I527" s="10">
        <f t="shared" si="24"/>
        <v>91.5</v>
      </c>
      <c r="J527" s="12">
        <f t="shared" si="25"/>
        <v>0.0915</v>
      </c>
      <c r="K527" s="8">
        <v>1000</v>
      </c>
      <c r="L527" s="11">
        <v>91.5</v>
      </c>
      <c r="M527" s="12">
        <f t="shared" si="26"/>
        <v>0.0915</v>
      </c>
      <c r="N527" s="9">
        <v>0</v>
      </c>
      <c r="O527" s="13">
        <v>0</v>
      </c>
      <c r="P527" s="14">
        <v>0</v>
      </c>
    </row>
    <row r="528" spans="1:16" ht="15" customHeight="1">
      <c r="A528" s="46"/>
      <c r="B528" s="46"/>
      <c r="C528" s="3"/>
      <c r="D528" s="3">
        <v>4430</v>
      </c>
      <c r="E528" s="47" t="s">
        <v>15</v>
      </c>
      <c r="F528" s="47"/>
      <c r="G528" s="48">
        <v>3406</v>
      </c>
      <c r="H528" s="48"/>
      <c r="I528" s="10">
        <f t="shared" si="24"/>
        <v>1603.2</v>
      </c>
      <c r="J528" s="12">
        <f t="shared" si="25"/>
        <v>0.470698766881973</v>
      </c>
      <c r="K528" s="8">
        <v>3406</v>
      </c>
      <c r="L528" s="11">
        <v>1603.2</v>
      </c>
      <c r="M528" s="12">
        <f t="shared" si="26"/>
        <v>0.470698766881973</v>
      </c>
      <c r="N528" s="9">
        <v>0</v>
      </c>
      <c r="O528" s="13">
        <v>0</v>
      </c>
      <c r="P528" s="14">
        <v>0</v>
      </c>
    </row>
    <row r="529" spans="1:16" ht="21.75" customHeight="1">
      <c r="A529" s="46"/>
      <c r="B529" s="46"/>
      <c r="C529" s="3"/>
      <c r="D529" s="3">
        <v>4440</v>
      </c>
      <c r="E529" s="47" t="s">
        <v>58</v>
      </c>
      <c r="F529" s="47"/>
      <c r="G529" s="48">
        <v>3282</v>
      </c>
      <c r="H529" s="48"/>
      <c r="I529" s="10">
        <f t="shared" si="24"/>
        <v>3282</v>
      </c>
      <c r="J529" s="12">
        <f t="shared" si="25"/>
        <v>1</v>
      </c>
      <c r="K529" s="8">
        <v>3282</v>
      </c>
      <c r="L529" s="11">
        <v>3282</v>
      </c>
      <c r="M529" s="12">
        <f t="shared" si="26"/>
        <v>1</v>
      </c>
      <c r="N529" s="9">
        <v>0</v>
      </c>
      <c r="O529" s="13">
        <v>0</v>
      </c>
      <c r="P529" s="14">
        <v>0</v>
      </c>
    </row>
    <row r="530" spans="1:16" ht="15" customHeight="1">
      <c r="A530" s="46"/>
      <c r="B530" s="46"/>
      <c r="C530" s="3"/>
      <c r="D530" s="3">
        <v>4530</v>
      </c>
      <c r="E530" s="47" t="s">
        <v>60</v>
      </c>
      <c r="F530" s="47"/>
      <c r="G530" s="48">
        <v>5117</v>
      </c>
      <c r="H530" s="48"/>
      <c r="I530" s="10">
        <f t="shared" si="24"/>
        <v>5117</v>
      </c>
      <c r="J530" s="12">
        <f t="shared" si="25"/>
        <v>1</v>
      </c>
      <c r="K530" s="8">
        <v>5117</v>
      </c>
      <c r="L530" s="11">
        <v>5117</v>
      </c>
      <c r="M530" s="12">
        <f t="shared" si="26"/>
        <v>1</v>
      </c>
      <c r="N530" s="9">
        <v>0</v>
      </c>
      <c r="O530" s="13">
        <v>0</v>
      </c>
      <c r="P530" s="14">
        <v>0</v>
      </c>
    </row>
    <row r="531" spans="1:16" ht="15" customHeight="1">
      <c r="A531" s="46"/>
      <c r="B531" s="46"/>
      <c r="C531" s="3"/>
      <c r="D531" s="3">
        <v>4580</v>
      </c>
      <c r="E531" s="47" t="s">
        <v>107</v>
      </c>
      <c r="F531" s="47"/>
      <c r="G531" s="48">
        <v>3584</v>
      </c>
      <c r="H531" s="48"/>
      <c r="I531" s="10">
        <f t="shared" si="24"/>
        <v>3466.7</v>
      </c>
      <c r="J531" s="12">
        <f t="shared" si="25"/>
        <v>0.9672712053571428</v>
      </c>
      <c r="K531" s="8">
        <v>3584</v>
      </c>
      <c r="L531" s="11">
        <v>3466.7</v>
      </c>
      <c r="M531" s="12">
        <f t="shared" si="26"/>
        <v>0.9672712053571428</v>
      </c>
      <c r="N531" s="9">
        <v>0</v>
      </c>
      <c r="O531" s="13">
        <v>0</v>
      </c>
      <c r="P531" s="14">
        <v>0</v>
      </c>
    </row>
    <row r="532" spans="1:16" ht="24" customHeight="1">
      <c r="A532" s="46"/>
      <c r="B532" s="46"/>
      <c r="C532" s="3"/>
      <c r="D532" s="3">
        <v>4700</v>
      </c>
      <c r="E532" s="47" t="s">
        <v>61</v>
      </c>
      <c r="F532" s="47"/>
      <c r="G532" s="48">
        <v>2000</v>
      </c>
      <c r="H532" s="48"/>
      <c r="I532" s="10">
        <f t="shared" si="24"/>
        <v>868</v>
      </c>
      <c r="J532" s="12">
        <f t="shared" si="25"/>
        <v>0.434</v>
      </c>
      <c r="K532" s="8">
        <v>2000</v>
      </c>
      <c r="L532" s="11">
        <v>868</v>
      </c>
      <c r="M532" s="12">
        <f t="shared" si="26"/>
        <v>0.434</v>
      </c>
      <c r="N532" s="9">
        <v>0</v>
      </c>
      <c r="O532" s="13">
        <v>0</v>
      </c>
      <c r="P532" s="14">
        <v>0</v>
      </c>
    </row>
    <row r="533" spans="1:16" ht="15" customHeight="1">
      <c r="A533" s="46"/>
      <c r="B533" s="46"/>
      <c r="C533" s="3"/>
      <c r="D533" s="3">
        <v>4780</v>
      </c>
      <c r="E533" s="47" t="s">
        <v>124</v>
      </c>
      <c r="F533" s="47"/>
      <c r="G533" s="48">
        <v>84</v>
      </c>
      <c r="H533" s="48"/>
      <c r="I533" s="10">
        <f t="shared" si="24"/>
        <v>84</v>
      </c>
      <c r="J533" s="12">
        <f t="shared" si="25"/>
        <v>1</v>
      </c>
      <c r="K533" s="8">
        <v>84</v>
      </c>
      <c r="L533" s="11">
        <v>84</v>
      </c>
      <c r="M533" s="12">
        <f t="shared" si="26"/>
        <v>1</v>
      </c>
      <c r="N533" s="9">
        <v>0</v>
      </c>
      <c r="O533" s="13">
        <v>0</v>
      </c>
      <c r="P533" s="14">
        <v>0</v>
      </c>
    </row>
    <row r="534" spans="1:16" ht="15" customHeight="1">
      <c r="A534" s="38"/>
      <c r="B534" s="38"/>
      <c r="C534" s="27">
        <v>90003</v>
      </c>
      <c r="D534" s="27"/>
      <c r="E534" s="44" t="s">
        <v>125</v>
      </c>
      <c r="F534" s="44"/>
      <c r="G534" s="45">
        <v>482412</v>
      </c>
      <c r="H534" s="45"/>
      <c r="I534" s="28">
        <f t="shared" si="24"/>
        <v>473881.14999999997</v>
      </c>
      <c r="J534" s="29">
        <f t="shared" si="25"/>
        <v>0.9823162566436987</v>
      </c>
      <c r="K534" s="30">
        <v>482412</v>
      </c>
      <c r="L534" s="28">
        <f>SUM(L535:L546)</f>
        <v>473881.14999999997</v>
      </c>
      <c r="M534" s="29">
        <f t="shared" si="26"/>
        <v>0.9823162566436987</v>
      </c>
      <c r="N534" s="31">
        <v>0</v>
      </c>
      <c r="O534" s="32">
        <f>SUM(O535:O546)</f>
        <v>0</v>
      </c>
      <c r="P534" s="33">
        <v>0</v>
      </c>
    </row>
    <row r="535" spans="1:16" ht="24.75" customHeight="1">
      <c r="A535" s="46"/>
      <c r="B535" s="46"/>
      <c r="C535" s="3"/>
      <c r="D535" s="3">
        <v>3020</v>
      </c>
      <c r="E535" s="47" t="s">
        <v>19</v>
      </c>
      <c r="F535" s="47"/>
      <c r="G535" s="48">
        <v>6680</v>
      </c>
      <c r="H535" s="48"/>
      <c r="I535" s="10">
        <f t="shared" si="24"/>
        <v>5700</v>
      </c>
      <c r="J535" s="12">
        <f t="shared" si="25"/>
        <v>0.8532934131736527</v>
      </c>
      <c r="K535" s="8">
        <v>6680</v>
      </c>
      <c r="L535" s="11">
        <v>5700</v>
      </c>
      <c r="M535" s="12">
        <f t="shared" si="26"/>
        <v>0.8532934131736527</v>
      </c>
      <c r="N535" s="9">
        <v>0</v>
      </c>
      <c r="O535" s="13">
        <v>0</v>
      </c>
      <c r="P535" s="14">
        <v>0</v>
      </c>
    </row>
    <row r="536" spans="1:16" ht="15" customHeight="1">
      <c r="A536" s="46"/>
      <c r="B536" s="46"/>
      <c r="C536" s="3"/>
      <c r="D536" s="3">
        <v>4010</v>
      </c>
      <c r="E536" s="47" t="s">
        <v>48</v>
      </c>
      <c r="F536" s="47"/>
      <c r="G536" s="48">
        <v>355588</v>
      </c>
      <c r="H536" s="48"/>
      <c r="I536" s="10">
        <f t="shared" si="24"/>
        <v>355548.85</v>
      </c>
      <c r="J536" s="12">
        <f t="shared" si="25"/>
        <v>0.9998899006715637</v>
      </c>
      <c r="K536" s="8">
        <v>355588</v>
      </c>
      <c r="L536" s="11">
        <v>355548.85</v>
      </c>
      <c r="M536" s="12">
        <f t="shared" si="26"/>
        <v>0.9998899006715637</v>
      </c>
      <c r="N536" s="9">
        <v>0</v>
      </c>
      <c r="O536" s="13">
        <v>0</v>
      </c>
      <c r="P536" s="14">
        <v>0</v>
      </c>
    </row>
    <row r="537" spans="1:16" ht="15" customHeight="1">
      <c r="A537" s="46"/>
      <c r="B537" s="46"/>
      <c r="C537" s="3"/>
      <c r="D537" s="3">
        <v>4040</v>
      </c>
      <c r="E537" s="47" t="s">
        <v>49</v>
      </c>
      <c r="F537" s="47"/>
      <c r="G537" s="48">
        <v>10933</v>
      </c>
      <c r="H537" s="48"/>
      <c r="I537" s="10">
        <f t="shared" si="24"/>
        <v>10932.42</v>
      </c>
      <c r="J537" s="12">
        <f t="shared" si="25"/>
        <v>0.999946949602122</v>
      </c>
      <c r="K537" s="8">
        <v>10933</v>
      </c>
      <c r="L537" s="11">
        <v>10932.42</v>
      </c>
      <c r="M537" s="12">
        <f t="shared" si="26"/>
        <v>0.999946949602122</v>
      </c>
      <c r="N537" s="9">
        <v>0</v>
      </c>
      <c r="O537" s="13">
        <v>0</v>
      </c>
      <c r="P537" s="14">
        <v>0</v>
      </c>
    </row>
    <row r="538" spans="1:16" ht="15" customHeight="1">
      <c r="A538" s="46"/>
      <c r="B538" s="46"/>
      <c r="C538" s="3"/>
      <c r="D538" s="3">
        <v>4110</v>
      </c>
      <c r="E538" s="47" t="s">
        <v>21</v>
      </c>
      <c r="F538" s="47"/>
      <c r="G538" s="48">
        <v>57991</v>
      </c>
      <c r="H538" s="48"/>
      <c r="I538" s="10">
        <f t="shared" si="24"/>
        <v>57210.54</v>
      </c>
      <c r="J538" s="12">
        <f t="shared" si="25"/>
        <v>0.9865417047472884</v>
      </c>
      <c r="K538" s="8">
        <v>57991</v>
      </c>
      <c r="L538" s="11">
        <v>57210.54</v>
      </c>
      <c r="M538" s="12">
        <f t="shared" si="26"/>
        <v>0.9865417047472884</v>
      </c>
      <c r="N538" s="9">
        <v>0</v>
      </c>
      <c r="O538" s="13">
        <v>0</v>
      </c>
      <c r="P538" s="14">
        <v>0</v>
      </c>
    </row>
    <row r="539" spans="1:16" ht="15" customHeight="1">
      <c r="A539" s="46"/>
      <c r="B539" s="46"/>
      <c r="C539" s="3"/>
      <c r="D539" s="3">
        <v>4120</v>
      </c>
      <c r="E539" s="47" t="s">
        <v>22</v>
      </c>
      <c r="F539" s="47"/>
      <c r="G539" s="48">
        <v>7152</v>
      </c>
      <c r="H539" s="48"/>
      <c r="I539" s="10">
        <f t="shared" si="24"/>
        <v>6194.81</v>
      </c>
      <c r="J539" s="12">
        <f t="shared" si="25"/>
        <v>0.8661647091722595</v>
      </c>
      <c r="K539" s="8">
        <v>7152</v>
      </c>
      <c r="L539" s="11">
        <v>6194.81</v>
      </c>
      <c r="M539" s="12">
        <f t="shared" si="26"/>
        <v>0.8661647091722595</v>
      </c>
      <c r="N539" s="9">
        <v>0</v>
      </c>
      <c r="O539" s="13">
        <v>0</v>
      </c>
      <c r="P539" s="14">
        <v>0</v>
      </c>
    </row>
    <row r="540" spans="1:16" ht="24.75" customHeight="1">
      <c r="A540" s="46"/>
      <c r="B540" s="46"/>
      <c r="C540" s="3"/>
      <c r="D540" s="3">
        <v>4140</v>
      </c>
      <c r="E540" s="47" t="s">
        <v>56</v>
      </c>
      <c r="F540" s="47"/>
      <c r="G540" s="48">
        <v>1788</v>
      </c>
      <c r="H540" s="48"/>
      <c r="I540" s="10">
        <f t="shared" si="24"/>
        <v>1298.59</v>
      </c>
      <c r="J540" s="12">
        <f t="shared" si="25"/>
        <v>0.7262807606263981</v>
      </c>
      <c r="K540" s="8">
        <v>1788</v>
      </c>
      <c r="L540" s="11">
        <v>1298.59</v>
      </c>
      <c r="M540" s="12">
        <f t="shared" si="26"/>
        <v>0.7262807606263981</v>
      </c>
      <c r="N540" s="9">
        <v>0</v>
      </c>
      <c r="O540" s="13">
        <v>0</v>
      </c>
      <c r="P540" s="14">
        <v>0</v>
      </c>
    </row>
    <row r="541" spans="1:16" ht="15" customHeight="1">
      <c r="A541" s="46"/>
      <c r="B541" s="46"/>
      <c r="C541" s="3"/>
      <c r="D541" s="3">
        <v>4210</v>
      </c>
      <c r="E541" s="47" t="s">
        <v>13</v>
      </c>
      <c r="F541" s="47"/>
      <c r="G541" s="48">
        <v>10000</v>
      </c>
      <c r="H541" s="48"/>
      <c r="I541" s="10">
        <f t="shared" si="24"/>
        <v>6125.73</v>
      </c>
      <c r="J541" s="12">
        <f t="shared" si="25"/>
        <v>0.6125729999999999</v>
      </c>
      <c r="K541" s="8">
        <v>10000</v>
      </c>
      <c r="L541" s="11">
        <v>6125.73</v>
      </c>
      <c r="M541" s="12">
        <f t="shared" si="26"/>
        <v>0.6125729999999999</v>
      </c>
      <c r="N541" s="9">
        <v>0</v>
      </c>
      <c r="O541" s="13">
        <v>0</v>
      </c>
      <c r="P541" s="14">
        <v>0</v>
      </c>
    </row>
    <row r="542" spans="1:16" ht="15" customHeight="1">
      <c r="A542" s="46"/>
      <c r="B542" s="46"/>
      <c r="C542" s="3"/>
      <c r="D542" s="3">
        <v>4280</v>
      </c>
      <c r="E542" s="47" t="s">
        <v>57</v>
      </c>
      <c r="F542" s="47"/>
      <c r="G542" s="48">
        <v>2400</v>
      </c>
      <c r="H542" s="48"/>
      <c r="I542" s="10">
        <f t="shared" si="24"/>
        <v>2146</v>
      </c>
      <c r="J542" s="12">
        <f t="shared" si="25"/>
        <v>0.8941666666666667</v>
      </c>
      <c r="K542" s="8">
        <v>2400</v>
      </c>
      <c r="L542" s="11">
        <v>2146</v>
      </c>
      <c r="M542" s="12">
        <f t="shared" si="26"/>
        <v>0.8941666666666667</v>
      </c>
      <c r="N542" s="9">
        <v>0</v>
      </c>
      <c r="O542" s="13">
        <v>0</v>
      </c>
      <c r="P542" s="14">
        <v>0</v>
      </c>
    </row>
    <row r="543" spans="1:16" ht="15" customHeight="1">
      <c r="A543" s="46"/>
      <c r="B543" s="46"/>
      <c r="C543" s="3"/>
      <c r="D543" s="3">
        <v>4300</v>
      </c>
      <c r="E543" s="47" t="s">
        <v>14</v>
      </c>
      <c r="F543" s="47"/>
      <c r="G543" s="48">
        <v>7500</v>
      </c>
      <c r="H543" s="48"/>
      <c r="I543" s="10">
        <f t="shared" si="24"/>
        <v>6964.21</v>
      </c>
      <c r="J543" s="12">
        <f t="shared" si="25"/>
        <v>0.9285613333333333</v>
      </c>
      <c r="K543" s="8">
        <v>7500</v>
      </c>
      <c r="L543" s="11">
        <v>6964.21</v>
      </c>
      <c r="M543" s="12">
        <f t="shared" si="26"/>
        <v>0.9285613333333333</v>
      </c>
      <c r="N543" s="9">
        <v>0</v>
      </c>
      <c r="O543" s="13">
        <v>0</v>
      </c>
      <c r="P543" s="14">
        <v>0</v>
      </c>
    </row>
    <row r="544" spans="1:16" ht="24.75" customHeight="1">
      <c r="A544" s="46"/>
      <c r="B544" s="46"/>
      <c r="C544" s="3"/>
      <c r="D544" s="3">
        <v>4400</v>
      </c>
      <c r="E544" s="47" t="s">
        <v>42</v>
      </c>
      <c r="F544" s="47"/>
      <c r="G544" s="48">
        <v>500</v>
      </c>
      <c r="H544" s="48"/>
      <c r="I544" s="10">
        <f t="shared" si="24"/>
        <v>0</v>
      </c>
      <c r="J544" s="12">
        <f t="shared" si="25"/>
        <v>0</v>
      </c>
      <c r="K544" s="8">
        <v>500</v>
      </c>
      <c r="L544" s="11">
        <v>0</v>
      </c>
      <c r="M544" s="12">
        <f t="shared" si="26"/>
        <v>0</v>
      </c>
      <c r="N544" s="9">
        <v>0</v>
      </c>
      <c r="O544" s="13">
        <v>0</v>
      </c>
      <c r="P544" s="14">
        <v>0</v>
      </c>
    </row>
    <row r="545" spans="1:16" ht="15" customHeight="1">
      <c r="A545" s="46"/>
      <c r="B545" s="46"/>
      <c r="C545" s="3"/>
      <c r="D545" s="3">
        <v>4430</v>
      </c>
      <c r="E545" s="47" t="s">
        <v>15</v>
      </c>
      <c r="F545" s="47"/>
      <c r="G545" s="48">
        <v>1500</v>
      </c>
      <c r="H545" s="48"/>
      <c r="I545" s="10">
        <f t="shared" si="24"/>
        <v>1380</v>
      </c>
      <c r="J545" s="12">
        <f t="shared" si="25"/>
        <v>0.92</v>
      </c>
      <c r="K545" s="8">
        <v>1500</v>
      </c>
      <c r="L545" s="11">
        <v>1380</v>
      </c>
      <c r="M545" s="12">
        <f t="shared" si="26"/>
        <v>0.92</v>
      </c>
      <c r="N545" s="9">
        <v>0</v>
      </c>
      <c r="O545" s="13">
        <v>0</v>
      </c>
      <c r="P545" s="14">
        <v>0</v>
      </c>
    </row>
    <row r="546" spans="1:16" ht="23.25" customHeight="1">
      <c r="A546" s="46"/>
      <c r="B546" s="46"/>
      <c r="C546" s="3"/>
      <c r="D546" s="3">
        <v>4440</v>
      </c>
      <c r="E546" s="47" t="s">
        <v>58</v>
      </c>
      <c r="F546" s="47"/>
      <c r="G546" s="48">
        <v>20380</v>
      </c>
      <c r="H546" s="48"/>
      <c r="I546" s="10">
        <f t="shared" si="24"/>
        <v>20380</v>
      </c>
      <c r="J546" s="12">
        <f t="shared" si="25"/>
        <v>1</v>
      </c>
      <c r="K546" s="8">
        <v>20380</v>
      </c>
      <c r="L546" s="11">
        <v>20380</v>
      </c>
      <c r="M546" s="12">
        <f t="shared" si="26"/>
        <v>1</v>
      </c>
      <c r="N546" s="9">
        <v>0</v>
      </c>
      <c r="O546" s="13">
        <v>0</v>
      </c>
      <c r="P546" s="14">
        <v>0</v>
      </c>
    </row>
    <row r="547" spans="1:16" ht="15" customHeight="1">
      <c r="A547" s="38"/>
      <c r="B547" s="38"/>
      <c r="C547" s="27">
        <v>90004</v>
      </c>
      <c r="D547" s="27"/>
      <c r="E547" s="44" t="s">
        <v>126</v>
      </c>
      <c r="F547" s="44"/>
      <c r="G547" s="45">
        <v>15093</v>
      </c>
      <c r="H547" s="45"/>
      <c r="I547" s="28">
        <f t="shared" si="24"/>
        <v>13881.92</v>
      </c>
      <c r="J547" s="29">
        <f t="shared" si="25"/>
        <v>0.9197588285960379</v>
      </c>
      <c r="K547" s="30">
        <v>15093</v>
      </c>
      <c r="L547" s="28">
        <f>SUM(L548:L549)</f>
        <v>13881.92</v>
      </c>
      <c r="M547" s="29">
        <f t="shared" si="26"/>
        <v>0.9197588285960379</v>
      </c>
      <c r="N547" s="31">
        <v>0</v>
      </c>
      <c r="O547" s="32">
        <f>SUM(O548:O549)</f>
        <v>0</v>
      </c>
      <c r="P547" s="33">
        <v>0</v>
      </c>
    </row>
    <row r="548" spans="1:16" ht="15" customHeight="1">
      <c r="A548" s="46"/>
      <c r="B548" s="46"/>
      <c r="C548" s="3"/>
      <c r="D548" s="3">
        <v>4210</v>
      </c>
      <c r="E548" s="47" t="s">
        <v>13</v>
      </c>
      <c r="F548" s="47"/>
      <c r="G548" s="48">
        <v>10000</v>
      </c>
      <c r="H548" s="48"/>
      <c r="I548" s="10">
        <f t="shared" si="24"/>
        <v>9120.17</v>
      </c>
      <c r="J548" s="12">
        <f t="shared" si="25"/>
        <v>0.912017</v>
      </c>
      <c r="K548" s="8">
        <v>10000</v>
      </c>
      <c r="L548" s="11">
        <v>9120.17</v>
      </c>
      <c r="M548" s="12">
        <f t="shared" si="26"/>
        <v>0.912017</v>
      </c>
      <c r="N548" s="9">
        <v>0</v>
      </c>
      <c r="O548" s="13"/>
      <c r="P548" s="14">
        <v>0</v>
      </c>
    </row>
    <row r="549" spans="1:16" ht="15" customHeight="1">
      <c r="A549" s="46"/>
      <c r="B549" s="46"/>
      <c r="C549" s="3"/>
      <c r="D549" s="3">
        <v>4300</v>
      </c>
      <c r="E549" s="47" t="s">
        <v>14</v>
      </c>
      <c r="F549" s="47"/>
      <c r="G549" s="48">
        <v>5093</v>
      </c>
      <c r="H549" s="48"/>
      <c r="I549" s="10">
        <f t="shared" si="24"/>
        <v>4761.75</v>
      </c>
      <c r="J549" s="12">
        <f t="shared" si="25"/>
        <v>0.9349597486746515</v>
      </c>
      <c r="K549" s="8">
        <v>5093</v>
      </c>
      <c r="L549" s="11">
        <v>4761.75</v>
      </c>
      <c r="M549" s="12">
        <f t="shared" si="26"/>
        <v>0.9349597486746515</v>
      </c>
      <c r="N549" s="9">
        <v>0</v>
      </c>
      <c r="O549" s="13"/>
      <c r="P549" s="14">
        <v>0</v>
      </c>
    </row>
    <row r="550" spans="1:16" ht="15" customHeight="1">
      <c r="A550" s="38"/>
      <c r="B550" s="38"/>
      <c r="C550" s="27">
        <v>90015</v>
      </c>
      <c r="D550" s="27"/>
      <c r="E550" s="44" t="s">
        <v>127</v>
      </c>
      <c r="F550" s="44"/>
      <c r="G550" s="45">
        <v>529669</v>
      </c>
      <c r="H550" s="45"/>
      <c r="I550" s="28">
        <f t="shared" si="24"/>
        <v>450398.69999999995</v>
      </c>
      <c r="J550" s="29">
        <f t="shared" si="25"/>
        <v>0.8503399292765859</v>
      </c>
      <c r="K550" s="30">
        <v>506500</v>
      </c>
      <c r="L550" s="28">
        <f>SUM(L551:L554)</f>
        <v>432178.6</v>
      </c>
      <c r="M550" s="29">
        <f t="shared" si="26"/>
        <v>0.8532647581441263</v>
      </c>
      <c r="N550" s="31">
        <v>23169</v>
      </c>
      <c r="O550" s="32">
        <f>SUM(O551:O554)</f>
        <v>18220.1</v>
      </c>
      <c r="P550" s="33">
        <f>SUM(O550/N550)</f>
        <v>0.7863999309422072</v>
      </c>
    </row>
    <row r="551" spans="1:16" ht="15" customHeight="1">
      <c r="A551" s="46"/>
      <c r="B551" s="46"/>
      <c r="C551" s="3"/>
      <c r="D551" s="3">
        <v>4260</v>
      </c>
      <c r="E551" s="47" t="s">
        <v>37</v>
      </c>
      <c r="F551" s="47"/>
      <c r="G551" s="48">
        <v>458500</v>
      </c>
      <c r="H551" s="48"/>
      <c r="I551" s="10">
        <f t="shared" si="24"/>
        <v>384703.36</v>
      </c>
      <c r="J551" s="12">
        <f t="shared" si="25"/>
        <v>0.8390476772082879</v>
      </c>
      <c r="K551" s="8">
        <v>458500</v>
      </c>
      <c r="L551" s="11">
        <v>384703.36</v>
      </c>
      <c r="M551" s="12">
        <f t="shared" si="26"/>
        <v>0.8390476772082879</v>
      </c>
      <c r="N551" s="9">
        <v>0</v>
      </c>
      <c r="O551" s="13">
        <v>0</v>
      </c>
      <c r="P551" s="14">
        <v>0</v>
      </c>
    </row>
    <row r="552" spans="1:16" ht="15" customHeight="1">
      <c r="A552" s="46"/>
      <c r="B552" s="46"/>
      <c r="C552" s="3"/>
      <c r="D552" s="3">
        <v>4270</v>
      </c>
      <c r="E552" s="47" t="s">
        <v>24</v>
      </c>
      <c r="F552" s="47"/>
      <c r="G552" s="48">
        <v>1000</v>
      </c>
      <c r="H552" s="48"/>
      <c r="I552" s="10">
        <f t="shared" si="24"/>
        <v>984</v>
      </c>
      <c r="J552" s="12">
        <f t="shared" si="25"/>
        <v>0.984</v>
      </c>
      <c r="K552" s="8">
        <v>1000</v>
      </c>
      <c r="L552" s="11">
        <v>984</v>
      </c>
      <c r="M552" s="12">
        <f t="shared" si="26"/>
        <v>0.984</v>
      </c>
      <c r="N552" s="9">
        <v>0</v>
      </c>
      <c r="O552" s="13">
        <v>0</v>
      </c>
      <c r="P552" s="14">
        <v>0</v>
      </c>
    </row>
    <row r="553" spans="1:16" ht="15" customHeight="1">
      <c r="A553" s="46"/>
      <c r="B553" s="46"/>
      <c r="C553" s="3"/>
      <c r="D553" s="3">
        <v>4300</v>
      </c>
      <c r="E553" s="47" t="s">
        <v>14</v>
      </c>
      <c r="F553" s="47"/>
      <c r="G553" s="48">
        <v>47000</v>
      </c>
      <c r="H553" s="48"/>
      <c r="I553" s="10">
        <f t="shared" si="24"/>
        <v>46491.24</v>
      </c>
      <c r="J553" s="12">
        <f t="shared" si="25"/>
        <v>0.9891753191489361</v>
      </c>
      <c r="K553" s="8">
        <v>47000</v>
      </c>
      <c r="L553" s="11">
        <v>46491.24</v>
      </c>
      <c r="M553" s="12">
        <f t="shared" si="26"/>
        <v>0.9891753191489361</v>
      </c>
      <c r="N553" s="9">
        <v>0</v>
      </c>
      <c r="O553" s="13">
        <v>0</v>
      </c>
      <c r="P553" s="14">
        <v>0</v>
      </c>
    </row>
    <row r="554" spans="1:16" ht="15" customHeight="1">
      <c r="A554" s="46"/>
      <c r="B554" s="46"/>
      <c r="C554" s="3"/>
      <c r="D554" s="3">
        <v>6050</v>
      </c>
      <c r="E554" s="47" t="s">
        <v>10</v>
      </c>
      <c r="F554" s="47"/>
      <c r="G554" s="48">
        <v>23169</v>
      </c>
      <c r="H554" s="48"/>
      <c r="I554" s="10">
        <f t="shared" si="24"/>
        <v>18220.1</v>
      </c>
      <c r="J554" s="12">
        <f t="shared" si="25"/>
        <v>0.7863999309422072</v>
      </c>
      <c r="K554" s="8">
        <v>0</v>
      </c>
      <c r="L554" s="11">
        <v>0</v>
      </c>
      <c r="M554" s="12">
        <v>0</v>
      </c>
      <c r="N554" s="9">
        <v>23169</v>
      </c>
      <c r="O554" s="13">
        <v>18220.1</v>
      </c>
      <c r="P554" s="14">
        <f>SUM(O554/N554)</f>
        <v>0.7863999309422072</v>
      </c>
    </row>
    <row r="555" spans="1:16" ht="34.5" customHeight="1">
      <c r="A555" s="38"/>
      <c r="B555" s="38"/>
      <c r="C555" s="27">
        <v>90019</v>
      </c>
      <c r="D555" s="27"/>
      <c r="E555" s="44" t="s">
        <v>128</v>
      </c>
      <c r="F555" s="44"/>
      <c r="G555" s="45">
        <v>147000</v>
      </c>
      <c r="H555" s="45"/>
      <c r="I555" s="28">
        <f t="shared" si="24"/>
        <v>122074.23999999999</v>
      </c>
      <c r="J555" s="29">
        <f t="shared" si="25"/>
        <v>0.830437006802721</v>
      </c>
      <c r="K555" s="30">
        <v>40000</v>
      </c>
      <c r="L555" s="28">
        <f>SUM(L556:L561)</f>
        <v>15074.239999999998</v>
      </c>
      <c r="M555" s="29">
        <f t="shared" si="26"/>
        <v>0.37685599999999997</v>
      </c>
      <c r="N555" s="31">
        <v>107000</v>
      </c>
      <c r="O555" s="32">
        <f>SUM(O556:O561)</f>
        <v>107000</v>
      </c>
      <c r="P555" s="33">
        <f>SUM(O555/N555)</f>
        <v>1</v>
      </c>
    </row>
    <row r="556" spans="1:16" ht="15" customHeight="1">
      <c r="A556" s="46"/>
      <c r="B556" s="46"/>
      <c r="C556" s="3"/>
      <c r="D556" s="3">
        <v>4210</v>
      </c>
      <c r="E556" s="47" t="s">
        <v>13</v>
      </c>
      <c r="F556" s="47"/>
      <c r="G556" s="48">
        <v>23000</v>
      </c>
      <c r="H556" s="48"/>
      <c r="I556" s="10">
        <f t="shared" si="24"/>
        <v>9254.82</v>
      </c>
      <c r="J556" s="12">
        <f t="shared" si="25"/>
        <v>0.40238347826086956</v>
      </c>
      <c r="K556" s="8">
        <v>23000</v>
      </c>
      <c r="L556" s="11">
        <v>9254.82</v>
      </c>
      <c r="M556" s="12">
        <f t="shared" si="26"/>
        <v>0.40238347826086956</v>
      </c>
      <c r="N556" s="9">
        <v>0</v>
      </c>
      <c r="O556" s="13">
        <v>0</v>
      </c>
      <c r="P556" s="14">
        <v>0</v>
      </c>
    </row>
    <row r="557" spans="1:16" ht="15" customHeight="1">
      <c r="A557" s="46"/>
      <c r="B557" s="46"/>
      <c r="C557" s="3"/>
      <c r="D557" s="3">
        <v>4300</v>
      </c>
      <c r="E557" s="47" t="s">
        <v>14</v>
      </c>
      <c r="F557" s="47"/>
      <c r="G557" s="48">
        <v>10500</v>
      </c>
      <c r="H557" s="48"/>
      <c r="I557" s="10">
        <f t="shared" si="24"/>
        <v>5226.14</v>
      </c>
      <c r="J557" s="12">
        <f t="shared" si="25"/>
        <v>0.4977276190476191</v>
      </c>
      <c r="K557" s="8">
        <v>10500</v>
      </c>
      <c r="L557" s="11">
        <v>5226.14</v>
      </c>
      <c r="M557" s="12">
        <f t="shared" si="26"/>
        <v>0.4977276190476191</v>
      </c>
      <c r="N557" s="9">
        <v>0</v>
      </c>
      <c r="O557" s="13">
        <v>0</v>
      </c>
      <c r="P557" s="14">
        <v>0</v>
      </c>
    </row>
    <row r="558" spans="1:16" ht="15" customHeight="1">
      <c r="A558" s="46"/>
      <c r="B558" s="46"/>
      <c r="C558" s="3"/>
      <c r="D558" s="3">
        <v>4410</v>
      </c>
      <c r="E558" s="47" t="s">
        <v>52</v>
      </c>
      <c r="F558" s="47"/>
      <c r="G558" s="48">
        <v>500</v>
      </c>
      <c r="H558" s="48"/>
      <c r="I558" s="10">
        <f t="shared" si="24"/>
        <v>160.9</v>
      </c>
      <c r="J558" s="12">
        <f t="shared" si="25"/>
        <v>0.32180000000000003</v>
      </c>
      <c r="K558" s="8">
        <v>500</v>
      </c>
      <c r="L558" s="11">
        <v>160.9</v>
      </c>
      <c r="M558" s="12">
        <f t="shared" si="26"/>
        <v>0.32180000000000003</v>
      </c>
      <c r="N558" s="9">
        <v>0</v>
      </c>
      <c r="O558" s="13">
        <v>0</v>
      </c>
      <c r="P558" s="14">
        <v>0</v>
      </c>
    </row>
    <row r="559" spans="1:16" ht="25.5" customHeight="1">
      <c r="A559" s="46"/>
      <c r="B559" s="46"/>
      <c r="C559" s="3"/>
      <c r="D559" s="3">
        <v>4520</v>
      </c>
      <c r="E559" s="47" t="s">
        <v>33</v>
      </c>
      <c r="F559" s="47"/>
      <c r="G559" s="48">
        <v>1000</v>
      </c>
      <c r="H559" s="48"/>
      <c r="I559" s="10">
        <f t="shared" si="24"/>
        <v>42.38</v>
      </c>
      <c r="J559" s="12">
        <f t="shared" si="25"/>
        <v>0.04238</v>
      </c>
      <c r="K559" s="8">
        <v>1000</v>
      </c>
      <c r="L559" s="11">
        <v>42.38</v>
      </c>
      <c r="M559" s="12">
        <f t="shared" si="26"/>
        <v>0.04238</v>
      </c>
      <c r="N559" s="9">
        <v>0</v>
      </c>
      <c r="O559" s="13">
        <v>0</v>
      </c>
      <c r="P559" s="14">
        <v>0</v>
      </c>
    </row>
    <row r="560" spans="1:16" ht="25.5" customHeight="1">
      <c r="A560" s="46"/>
      <c r="B560" s="46"/>
      <c r="C560" s="3"/>
      <c r="D560" s="3">
        <v>4700</v>
      </c>
      <c r="E560" s="47" t="s">
        <v>61</v>
      </c>
      <c r="F560" s="47"/>
      <c r="G560" s="48">
        <v>5000</v>
      </c>
      <c r="H560" s="48"/>
      <c r="I560" s="10">
        <f t="shared" si="24"/>
        <v>390</v>
      </c>
      <c r="J560" s="12">
        <f t="shared" si="25"/>
        <v>0.078</v>
      </c>
      <c r="K560" s="8">
        <v>5000</v>
      </c>
      <c r="L560" s="11">
        <v>390</v>
      </c>
      <c r="M560" s="12">
        <f t="shared" si="26"/>
        <v>0.078</v>
      </c>
      <c r="N560" s="9">
        <v>0</v>
      </c>
      <c r="O560" s="13">
        <v>0</v>
      </c>
      <c r="P560" s="14">
        <v>0</v>
      </c>
    </row>
    <row r="561" spans="1:16" ht="15" customHeight="1">
      <c r="A561" s="46"/>
      <c r="B561" s="46"/>
      <c r="C561" s="3"/>
      <c r="D561" s="3">
        <v>6050</v>
      </c>
      <c r="E561" s="47" t="s">
        <v>10</v>
      </c>
      <c r="F561" s="47"/>
      <c r="G561" s="48">
        <v>107000</v>
      </c>
      <c r="H561" s="48"/>
      <c r="I561" s="10">
        <f t="shared" si="24"/>
        <v>107000</v>
      </c>
      <c r="J561" s="12">
        <f t="shared" si="25"/>
        <v>1</v>
      </c>
      <c r="K561" s="8">
        <v>0</v>
      </c>
      <c r="L561" s="11">
        <v>0</v>
      </c>
      <c r="M561" s="12">
        <v>0</v>
      </c>
      <c r="N561" s="9">
        <v>107000</v>
      </c>
      <c r="O561" s="13">
        <v>107000</v>
      </c>
      <c r="P561" s="14">
        <f>SUM(O561/N561)</f>
        <v>1</v>
      </c>
    </row>
    <row r="562" spans="1:16" ht="15" customHeight="1">
      <c r="A562" s="38"/>
      <c r="B562" s="38"/>
      <c r="C562" s="27">
        <v>90095</v>
      </c>
      <c r="D562" s="27"/>
      <c r="E562" s="44" t="s">
        <v>18</v>
      </c>
      <c r="F562" s="44"/>
      <c r="G562" s="45">
        <v>562908</v>
      </c>
      <c r="H562" s="45"/>
      <c r="I562" s="28">
        <f t="shared" si="24"/>
        <v>559440.03</v>
      </c>
      <c r="J562" s="29">
        <f t="shared" si="25"/>
        <v>0.9938391886418385</v>
      </c>
      <c r="K562" s="30">
        <v>457908</v>
      </c>
      <c r="L562" s="28">
        <f>SUM(L563:L576)</f>
        <v>454552.08999999997</v>
      </c>
      <c r="M562" s="29">
        <f t="shared" si="26"/>
        <v>0.9926712134315189</v>
      </c>
      <c r="N562" s="31">
        <v>105000</v>
      </c>
      <c r="O562" s="32">
        <f>SUM(O563:O576)</f>
        <v>104887.94</v>
      </c>
      <c r="P562" s="33">
        <f>SUM(O562/N562)</f>
        <v>0.9989327619047619</v>
      </c>
    </row>
    <row r="563" spans="1:16" ht="24.75" customHeight="1">
      <c r="A563" s="46"/>
      <c r="B563" s="46"/>
      <c r="C563" s="3"/>
      <c r="D563" s="3">
        <v>3020</v>
      </c>
      <c r="E563" s="47" t="s">
        <v>19</v>
      </c>
      <c r="F563" s="47"/>
      <c r="G563" s="48">
        <v>4283</v>
      </c>
      <c r="H563" s="48"/>
      <c r="I563" s="10">
        <f t="shared" si="24"/>
        <v>4140</v>
      </c>
      <c r="J563" s="12">
        <f t="shared" si="25"/>
        <v>0.9666121877188887</v>
      </c>
      <c r="K563" s="8">
        <v>4283</v>
      </c>
      <c r="L563" s="11">
        <v>4140</v>
      </c>
      <c r="M563" s="12">
        <f t="shared" si="26"/>
        <v>0.9666121877188887</v>
      </c>
      <c r="N563" s="9">
        <v>0</v>
      </c>
      <c r="O563" s="13">
        <v>0</v>
      </c>
      <c r="P563" s="14">
        <v>0</v>
      </c>
    </row>
    <row r="564" spans="1:16" ht="15" customHeight="1">
      <c r="A564" s="46"/>
      <c r="B564" s="46"/>
      <c r="C564" s="3"/>
      <c r="D564" s="3">
        <v>4010</v>
      </c>
      <c r="E564" s="47" t="s">
        <v>48</v>
      </c>
      <c r="F564" s="47"/>
      <c r="G564" s="48">
        <v>305881</v>
      </c>
      <c r="H564" s="48"/>
      <c r="I564" s="10">
        <f t="shared" si="24"/>
        <v>305849.7</v>
      </c>
      <c r="J564" s="12">
        <f t="shared" si="25"/>
        <v>0.9998976726243213</v>
      </c>
      <c r="K564" s="8">
        <v>305881</v>
      </c>
      <c r="L564" s="11">
        <v>305849.7</v>
      </c>
      <c r="M564" s="12">
        <f t="shared" si="26"/>
        <v>0.9998976726243213</v>
      </c>
      <c r="N564" s="9">
        <v>0</v>
      </c>
      <c r="O564" s="13">
        <v>0</v>
      </c>
      <c r="P564" s="14">
        <v>0</v>
      </c>
    </row>
    <row r="565" spans="1:16" ht="15" customHeight="1">
      <c r="A565" s="46"/>
      <c r="B565" s="46"/>
      <c r="C565" s="3"/>
      <c r="D565" s="3">
        <v>4040</v>
      </c>
      <c r="E565" s="47" t="s">
        <v>49</v>
      </c>
      <c r="F565" s="47"/>
      <c r="G565" s="48">
        <v>23959</v>
      </c>
      <c r="H565" s="48"/>
      <c r="I565" s="10">
        <f t="shared" si="24"/>
        <v>23958.66</v>
      </c>
      <c r="J565" s="12">
        <f t="shared" si="25"/>
        <v>0.9999858090905297</v>
      </c>
      <c r="K565" s="8">
        <v>23959</v>
      </c>
      <c r="L565" s="11">
        <v>23958.66</v>
      </c>
      <c r="M565" s="12">
        <f t="shared" si="26"/>
        <v>0.9999858090905297</v>
      </c>
      <c r="N565" s="9">
        <v>0</v>
      </c>
      <c r="O565" s="13">
        <v>0</v>
      </c>
      <c r="P565" s="14">
        <v>0</v>
      </c>
    </row>
    <row r="566" spans="1:16" ht="15" customHeight="1">
      <c r="A566" s="46"/>
      <c r="B566" s="46"/>
      <c r="C566" s="3"/>
      <c r="D566" s="3">
        <v>4110</v>
      </c>
      <c r="E566" s="47" t="s">
        <v>21</v>
      </c>
      <c r="F566" s="47"/>
      <c r="G566" s="48">
        <v>54924</v>
      </c>
      <c r="H566" s="48"/>
      <c r="I566" s="10">
        <f aca="true" t="shared" si="27" ref="I566:I600">SUM(L566,O566)</f>
        <v>54784.47</v>
      </c>
      <c r="J566" s="12">
        <f aca="true" t="shared" si="28" ref="J566:J600">SUM(I566/G566)</f>
        <v>0.9974595805112519</v>
      </c>
      <c r="K566" s="8">
        <v>54924</v>
      </c>
      <c r="L566" s="11">
        <v>54784.47</v>
      </c>
      <c r="M566" s="12">
        <f aca="true" t="shared" si="29" ref="M566:M600">SUM(L566/K566)</f>
        <v>0.9974595805112519</v>
      </c>
      <c r="N566" s="9">
        <v>0</v>
      </c>
      <c r="O566" s="13">
        <v>0</v>
      </c>
      <c r="P566" s="14">
        <v>0</v>
      </c>
    </row>
    <row r="567" spans="1:16" ht="15" customHeight="1">
      <c r="A567" s="46"/>
      <c r="B567" s="46"/>
      <c r="C567" s="3"/>
      <c r="D567" s="3">
        <v>4120</v>
      </c>
      <c r="E567" s="47" t="s">
        <v>22</v>
      </c>
      <c r="F567" s="47"/>
      <c r="G567" s="48">
        <v>6758</v>
      </c>
      <c r="H567" s="48"/>
      <c r="I567" s="10">
        <f t="shared" si="27"/>
        <v>6479.38</v>
      </c>
      <c r="J567" s="12">
        <f t="shared" si="28"/>
        <v>0.958771825984019</v>
      </c>
      <c r="K567" s="8">
        <v>6758</v>
      </c>
      <c r="L567" s="11">
        <v>6479.38</v>
      </c>
      <c r="M567" s="12">
        <f t="shared" si="29"/>
        <v>0.958771825984019</v>
      </c>
      <c r="N567" s="9">
        <v>0</v>
      </c>
      <c r="O567" s="13">
        <v>0</v>
      </c>
      <c r="P567" s="14">
        <v>0</v>
      </c>
    </row>
    <row r="568" spans="1:16" ht="24.75" customHeight="1">
      <c r="A568" s="46"/>
      <c r="B568" s="46"/>
      <c r="C568" s="3"/>
      <c r="D568" s="3">
        <v>4140</v>
      </c>
      <c r="E568" s="47" t="s">
        <v>56</v>
      </c>
      <c r="F568" s="47"/>
      <c r="G568" s="48">
        <v>1105</v>
      </c>
      <c r="H568" s="48"/>
      <c r="I568" s="10">
        <f t="shared" si="27"/>
        <v>1070.83</v>
      </c>
      <c r="J568" s="12">
        <f t="shared" si="28"/>
        <v>0.9690769230769231</v>
      </c>
      <c r="K568" s="8">
        <v>1105</v>
      </c>
      <c r="L568" s="11">
        <v>1070.83</v>
      </c>
      <c r="M568" s="12">
        <f t="shared" si="29"/>
        <v>0.9690769230769231</v>
      </c>
      <c r="N568" s="9">
        <v>0</v>
      </c>
      <c r="O568" s="13">
        <v>0</v>
      </c>
      <c r="P568" s="14">
        <v>0</v>
      </c>
    </row>
    <row r="569" spans="1:16" ht="15" customHeight="1">
      <c r="A569" s="46"/>
      <c r="B569" s="46"/>
      <c r="C569" s="3"/>
      <c r="D569" s="3">
        <v>4210</v>
      </c>
      <c r="E569" s="47" t="s">
        <v>13</v>
      </c>
      <c r="F569" s="47"/>
      <c r="G569" s="48">
        <v>7300</v>
      </c>
      <c r="H569" s="48"/>
      <c r="I569" s="10">
        <f t="shared" si="27"/>
        <v>7249.99</v>
      </c>
      <c r="J569" s="12">
        <f t="shared" si="28"/>
        <v>0.9931493150684931</v>
      </c>
      <c r="K569" s="8">
        <v>7300</v>
      </c>
      <c r="L569" s="11">
        <v>7249.99</v>
      </c>
      <c r="M569" s="12">
        <f t="shared" si="29"/>
        <v>0.9931493150684931</v>
      </c>
      <c r="N569" s="9">
        <v>0</v>
      </c>
      <c r="O569" s="13">
        <v>0</v>
      </c>
      <c r="P569" s="14">
        <v>0</v>
      </c>
    </row>
    <row r="570" spans="1:16" ht="15" customHeight="1">
      <c r="A570" s="46"/>
      <c r="B570" s="46"/>
      <c r="C570" s="3"/>
      <c r="D570" s="3">
        <v>4260</v>
      </c>
      <c r="E570" s="47" t="s">
        <v>37</v>
      </c>
      <c r="F570" s="47"/>
      <c r="G570" s="48">
        <v>31000</v>
      </c>
      <c r="H570" s="48"/>
      <c r="I570" s="10">
        <f t="shared" si="27"/>
        <v>29529.46</v>
      </c>
      <c r="J570" s="12">
        <f t="shared" si="28"/>
        <v>0.9525632258064516</v>
      </c>
      <c r="K570" s="8">
        <v>31000</v>
      </c>
      <c r="L570" s="11">
        <v>29529.46</v>
      </c>
      <c r="M570" s="12">
        <f t="shared" si="29"/>
        <v>0.9525632258064516</v>
      </c>
      <c r="N570" s="9">
        <v>0</v>
      </c>
      <c r="O570" s="13">
        <v>0</v>
      </c>
      <c r="P570" s="14">
        <v>0</v>
      </c>
    </row>
    <row r="571" spans="1:16" ht="15" customHeight="1">
      <c r="A571" s="46"/>
      <c r="B571" s="46"/>
      <c r="C571" s="3"/>
      <c r="D571" s="3">
        <v>4270</v>
      </c>
      <c r="E571" s="47" t="s">
        <v>24</v>
      </c>
      <c r="F571" s="47"/>
      <c r="G571" s="48">
        <v>700</v>
      </c>
      <c r="H571" s="48"/>
      <c r="I571" s="10">
        <f t="shared" si="27"/>
        <v>550.5</v>
      </c>
      <c r="J571" s="12">
        <f t="shared" si="28"/>
        <v>0.7864285714285715</v>
      </c>
      <c r="K571" s="8">
        <v>700</v>
      </c>
      <c r="L571" s="11">
        <v>550.5</v>
      </c>
      <c r="M571" s="12">
        <f t="shared" si="29"/>
        <v>0.7864285714285715</v>
      </c>
      <c r="N571" s="9">
        <v>0</v>
      </c>
      <c r="O571" s="13">
        <v>0</v>
      </c>
      <c r="P571" s="14">
        <v>0</v>
      </c>
    </row>
    <row r="572" spans="1:16" ht="15" customHeight="1">
      <c r="A572" s="46"/>
      <c r="B572" s="46"/>
      <c r="C572" s="3"/>
      <c r="D572" s="3">
        <v>4280</v>
      </c>
      <c r="E572" s="47" t="s">
        <v>57</v>
      </c>
      <c r="F572" s="47"/>
      <c r="G572" s="48">
        <v>500</v>
      </c>
      <c r="H572" s="48"/>
      <c r="I572" s="10">
        <f t="shared" si="27"/>
        <v>152</v>
      </c>
      <c r="J572" s="12">
        <f t="shared" si="28"/>
        <v>0.304</v>
      </c>
      <c r="K572" s="8">
        <v>500</v>
      </c>
      <c r="L572" s="11">
        <v>152</v>
      </c>
      <c r="M572" s="12">
        <f t="shared" si="29"/>
        <v>0.304</v>
      </c>
      <c r="N572" s="9">
        <v>0</v>
      </c>
      <c r="O572" s="13">
        <v>0</v>
      </c>
      <c r="P572" s="14">
        <v>0</v>
      </c>
    </row>
    <row r="573" spans="1:16" ht="15" customHeight="1">
      <c r="A573" s="46"/>
      <c r="B573" s="46"/>
      <c r="C573" s="3"/>
      <c r="D573" s="3">
        <v>4300</v>
      </c>
      <c r="E573" s="47" t="s">
        <v>14</v>
      </c>
      <c r="F573" s="47"/>
      <c r="G573" s="48">
        <v>6100</v>
      </c>
      <c r="H573" s="48"/>
      <c r="I573" s="10">
        <f t="shared" si="27"/>
        <v>5703.1</v>
      </c>
      <c r="J573" s="12">
        <f t="shared" si="28"/>
        <v>0.9349344262295083</v>
      </c>
      <c r="K573" s="8">
        <v>6100</v>
      </c>
      <c r="L573" s="11">
        <v>5703.1</v>
      </c>
      <c r="M573" s="12">
        <f t="shared" si="29"/>
        <v>0.9349344262295083</v>
      </c>
      <c r="N573" s="9">
        <v>0</v>
      </c>
      <c r="O573" s="13">
        <v>0</v>
      </c>
      <c r="P573" s="14">
        <v>0</v>
      </c>
    </row>
    <row r="574" spans="1:16" ht="15" customHeight="1">
      <c r="A574" s="46"/>
      <c r="B574" s="46"/>
      <c r="C574" s="3"/>
      <c r="D574" s="3">
        <v>4430</v>
      </c>
      <c r="E574" s="47" t="s">
        <v>15</v>
      </c>
      <c r="F574" s="47"/>
      <c r="G574" s="48">
        <v>400</v>
      </c>
      <c r="H574" s="48"/>
      <c r="I574" s="10">
        <f t="shared" si="27"/>
        <v>86</v>
      </c>
      <c r="J574" s="12">
        <f t="shared" si="28"/>
        <v>0.215</v>
      </c>
      <c r="K574" s="8">
        <v>400</v>
      </c>
      <c r="L574" s="11">
        <v>86</v>
      </c>
      <c r="M574" s="12">
        <f t="shared" si="29"/>
        <v>0.215</v>
      </c>
      <c r="N574" s="9">
        <v>0</v>
      </c>
      <c r="O574" s="13">
        <v>0</v>
      </c>
      <c r="P574" s="14">
        <v>0</v>
      </c>
    </row>
    <row r="575" spans="1:16" ht="22.5" customHeight="1">
      <c r="A575" s="46"/>
      <c r="B575" s="46"/>
      <c r="C575" s="3"/>
      <c r="D575" s="3">
        <v>4440</v>
      </c>
      <c r="E575" s="47" t="s">
        <v>58</v>
      </c>
      <c r="F575" s="47"/>
      <c r="G575" s="48">
        <v>14998</v>
      </c>
      <c r="H575" s="48"/>
      <c r="I575" s="10">
        <f t="shared" si="27"/>
        <v>14998</v>
      </c>
      <c r="J575" s="12">
        <f t="shared" si="28"/>
        <v>1</v>
      </c>
      <c r="K575" s="8">
        <v>14998</v>
      </c>
      <c r="L575" s="11">
        <v>14998</v>
      </c>
      <c r="M575" s="12">
        <f t="shared" si="29"/>
        <v>1</v>
      </c>
      <c r="N575" s="9">
        <v>0</v>
      </c>
      <c r="O575" s="13">
        <v>0</v>
      </c>
      <c r="P575" s="14">
        <v>0</v>
      </c>
    </row>
    <row r="576" spans="1:16" ht="15" customHeight="1">
      <c r="A576" s="46"/>
      <c r="B576" s="46"/>
      <c r="C576" s="3"/>
      <c r="D576" s="3">
        <v>6050</v>
      </c>
      <c r="E576" s="47" t="s">
        <v>10</v>
      </c>
      <c r="F576" s="47"/>
      <c r="G576" s="48">
        <v>105000</v>
      </c>
      <c r="H576" s="48"/>
      <c r="I576" s="10">
        <f t="shared" si="27"/>
        <v>104887.94</v>
      </c>
      <c r="J576" s="12">
        <f t="shared" si="28"/>
        <v>0.9989327619047619</v>
      </c>
      <c r="K576" s="8">
        <v>0</v>
      </c>
      <c r="L576" s="11">
        <v>0</v>
      </c>
      <c r="M576" s="12">
        <v>0</v>
      </c>
      <c r="N576" s="9">
        <v>105000</v>
      </c>
      <c r="O576" s="13">
        <v>104887.94</v>
      </c>
      <c r="P576" s="14">
        <f>SUM(O576/N576)</f>
        <v>0.9989327619047619</v>
      </c>
    </row>
    <row r="577" spans="1:16" ht="15" customHeight="1">
      <c r="A577" s="49">
        <v>921</v>
      </c>
      <c r="B577" s="49"/>
      <c r="C577" s="19"/>
      <c r="D577" s="19"/>
      <c r="E577" s="42" t="s">
        <v>129</v>
      </c>
      <c r="F577" s="42"/>
      <c r="G577" s="43">
        <v>15722990</v>
      </c>
      <c r="H577" s="43"/>
      <c r="I577" s="20">
        <f t="shared" si="27"/>
        <v>12710234.19</v>
      </c>
      <c r="J577" s="21">
        <f t="shared" si="28"/>
        <v>0.8083853128444398</v>
      </c>
      <c r="K577" s="22">
        <v>950000</v>
      </c>
      <c r="L577" s="20">
        <f>SUM(L578,L580)</f>
        <v>950000</v>
      </c>
      <c r="M577" s="21">
        <f t="shared" si="29"/>
        <v>1</v>
      </c>
      <c r="N577" s="23">
        <v>14772990</v>
      </c>
      <c r="O577" s="24">
        <f>SUM(O578,O580)</f>
        <v>11760234.19</v>
      </c>
      <c r="P577" s="25">
        <f>SUM(O577/N577)</f>
        <v>0.7960632336446447</v>
      </c>
    </row>
    <row r="578" spans="1:16" ht="15" customHeight="1">
      <c r="A578" s="38"/>
      <c r="B578" s="38"/>
      <c r="C578" s="27">
        <v>92109</v>
      </c>
      <c r="D578" s="27"/>
      <c r="E578" s="44" t="s">
        <v>130</v>
      </c>
      <c r="F578" s="44"/>
      <c r="G578" s="45">
        <v>950000</v>
      </c>
      <c r="H578" s="45"/>
      <c r="I578" s="28">
        <f t="shared" si="27"/>
        <v>950000</v>
      </c>
      <c r="J578" s="29">
        <f t="shared" si="28"/>
        <v>1</v>
      </c>
      <c r="K578" s="30">
        <v>950000</v>
      </c>
      <c r="L578" s="28">
        <f>SUM(L579)</f>
        <v>950000</v>
      </c>
      <c r="M578" s="29">
        <f t="shared" si="29"/>
        <v>1</v>
      </c>
      <c r="N578" s="31">
        <v>0</v>
      </c>
      <c r="O578" s="32">
        <f>SUM(O579)</f>
        <v>0</v>
      </c>
      <c r="P578" s="33">
        <v>0</v>
      </c>
    </row>
    <row r="579" spans="1:16" ht="25.5" customHeight="1">
      <c r="A579" s="46"/>
      <c r="B579" s="46"/>
      <c r="C579" s="3"/>
      <c r="D579" s="3">
        <v>2480</v>
      </c>
      <c r="E579" s="47" t="s">
        <v>131</v>
      </c>
      <c r="F579" s="47"/>
      <c r="G579" s="48">
        <v>950000</v>
      </c>
      <c r="H579" s="48"/>
      <c r="I579" s="10">
        <f t="shared" si="27"/>
        <v>950000</v>
      </c>
      <c r="J579" s="12">
        <f t="shared" si="28"/>
        <v>1</v>
      </c>
      <c r="K579" s="8">
        <v>950000</v>
      </c>
      <c r="L579" s="11">
        <v>950000</v>
      </c>
      <c r="M579" s="12">
        <f t="shared" si="29"/>
        <v>1</v>
      </c>
      <c r="N579" s="9">
        <v>0</v>
      </c>
      <c r="O579" s="13">
        <v>0</v>
      </c>
      <c r="P579" s="14">
        <v>0</v>
      </c>
    </row>
    <row r="580" spans="1:16" ht="15" customHeight="1">
      <c r="A580" s="38"/>
      <c r="B580" s="38"/>
      <c r="C580" s="27">
        <v>92195</v>
      </c>
      <c r="D580" s="27"/>
      <c r="E580" s="44" t="s">
        <v>18</v>
      </c>
      <c r="F580" s="44"/>
      <c r="G580" s="45">
        <v>14772990</v>
      </c>
      <c r="H580" s="45"/>
      <c r="I580" s="28">
        <f t="shared" si="27"/>
        <v>11760234.19</v>
      </c>
      <c r="J580" s="29">
        <f t="shared" si="28"/>
        <v>0.7960632336446447</v>
      </c>
      <c r="K580" s="30">
        <v>0</v>
      </c>
      <c r="L580" s="28">
        <f>SUM(L581:L583)</f>
        <v>0</v>
      </c>
      <c r="M580" s="29">
        <v>0</v>
      </c>
      <c r="N580" s="31">
        <v>14772990</v>
      </c>
      <c r="O580" s="32">
        <f>SUM(O581:O583)</f>
        <v>11760234.19</v>
      </c>
      <c r="P580" s="33">
        <f>SUM(O580/N580)</f>
        <v>0.7960632336446447</v>
      </c>
    </row>
    <row r="581" spans="1:16" ht="15" customHeight="1">
      <c r="A581" s="46"/>
      <c r="B581" s="46"/>
      <c r="C581" s="3"/>
      <c r="D581" s="3">
        <v>6057</v>
      </c>
      <c r="E581" s="47" t="s">
        <v>10</v>
      </c>
      <c r="F581" s="47"/>
      <c r="G581" s="48">
        <v>11293317</v>
      </c>
      <c r="H581" s="48"/>
      <c r="I581" s="10">
        <f t="shared" si="27"/>
        <v>10902753.61</v>
      </c>
      <c r="J581" s="12">
        <f t="shared" si="28"/>
        <v>0.9654164148584512</v>
      </c>
      <c r="K581" s="8">
        <v>0</v>
      </c>
      <c r="L581" s="11">
        <v>0</v>
      </c>
      <c r="M581" s="12">
        <v>0</v>
      </c>
      <c r="N581" s="9">
        <v>11293317</v>
      </c>
      <c r="O581" s="13">
        <v>10902753.61</v>
      </c>
      <c r="P581" s="14">
        <f>SUM(O581/N581)</f>
        <v>0.9654164148584512</v>
      </c>
    </row>
    <row r="582" spans="1:16" ht="15" customHeight="1">
      <c r="A582" s="46"/>
      <c r="B582" s="46"/>
      <c r="C582" s="3"/>
      <c r="D582" s="3">
        <v>6059</v>
      </c>
      <c r="E582" s="47" t="s">
        <v>10</v>
      </c>
      <c r="F582" s="47"/>
      <c r="G582" s="48">
        <v>3475368</v>
      </c>
      <c r="H582" s="48"/>
      <c r="I582" s="10">
        <f t="shared" si="27"/>
        <v>853175.58</v>
      </c>
      <c r="J582" s="12">
        <f t="shared" si="28"/>
        <v>0.24549215507537617</v>
      </c>
      <c r="K582" s="8">
        <v>0</v>
      </c>
      <c r="L582" s="11">
        <v>0</v>
      </c>
      <c r="M582" s="12">
        <v>0</v>
      </c>
      <c r="N582" s="9">
        <v>3475368</v>
      </c>
      <c r="O582" s="13">
        <v>853175.58</v>
      </c>
      <c r="P582" s="14">
        <f>SUM(O582/N582)</f>
        <v>0.24549215507537617</v>
      </c>
    </row>
    <row r="583" spans="1:16" ht="21" customHeight="1">
      <c r="A583" s="46"/>
      <c r="B583" s="46"/>
      <c r="C583" s="3"/>
      <c r="D583" s="3">
        <v>6060</v>
      </c>
      <c r="E583" s="47" t="s">
        <v>25</v>
      </c>
      <c r="F583" s="47"/>
      <c r="G583" s="48">
        <v>4305</v>
      </c>
      <c r="H583" s="48"/>
      <c r="I583" s="10">
        <f t="shared" si="27"/>
        <v>4305</v>
      </c>
      <c r="J583" s="12">
        <f t="shared" si="28"/>
        <v>1</v>
      </c>
      <c r="K583" s="8">
        <v>0</v>
      </c>
      <c r="L583" s="11">
        <v>0</v>
      </c>
      <c r="M583" s="12">
        <v>0</v>
      </c>
      <c r="N583" s="9">
        <v>4305</v>
      </c>
      <c r="O583" s="13">
        <v>4305</v>
      </c>
      <c r="P583" s="14">
        <f>SUM(O583/N583)</f>
        <v>1</v>
      </c>
    </row>
    <row r="584" spans="1:16" ht="15" customHeight="1">
      <c r="A584" s="49">
        <v>926</v>
      </c>
      <c r="B584" s="49"/>
      <c r="C584" s="19"/>
      <c r="D584" s="19"/>
      <c r="E584" s="42" t="s">
        <v>132</v>
      </c>
      <c r="F584" s="42"/>
      <c r="G584" s="43">
        <v>265902</v>
      </c>
      <c r="H584" s="43"/>
      <c r="I584" s="20">
        <f t="shared" si="27"/>
        <v>262868.32</v>
      </c>
      <c r="J584" s="21">
        <f t="shared" si="28"/>
        <v>0.9885909846484795</v>
      </c>
      <c r="K584" s="22">
        <v>265902</v>
      </c>
      <c r="L584" s="20">
        <f>SUM(L585,L591,L595)</f>
        <v>262868.32</v>
      </c>
      <c r="M584" s="21">
        <f t="shared" si="29"/>
        <v>0.9885909846484795</v>
      </c>
      <c r="N584" s="23">
        <v>0</v>
      </c>
      <c r="O584" s="24">
        <f>SUM(O585,O591,O595)</f>
        <v>0</v>
      </c>
      <c r="P584" s="25">
        <v>0</v>
      </c>
    </row>
    <row r="585" spans="1:16" ht="15" customHeight="1">
      <c r="A585" s="38"/>
      <c r="B585" s="38"/>
      <c r="C585" s="27">
        <v>92601</v>
      </c>
      <c r="D585" s="27"/>
      <c r="E585" s="44" t="s">
        <v>133</v>
      </c>
      <c r="F585" s="44"/>
      <c r="G585" s="45">
        <v>47170</v>
      </c>
      <c r="H585" s="45"/>
      <c r="I585" s="28">
        <f t="shared" si="27"/>
        <v>45720.43000000001</v>
      </c>
      <c r="J585" s="29">
        <f t="shared" si="28"/>
        <v>0.9692692389230445</v>
      </c>
      <c r="K585" s="30">
        <v>47170</v>
      </c>
      <c r="L585" s="28">
        <f>SUM(L586:L590)</f>
        <v>45720.43000000001</v>
      </c>
      <c r="M585" s="29">
        <f t="shared" si="29"/>
        <v>0.9692692389230445</v>
      </c>
      <c r="N585" s="31">
        <v>0</v>
      </c>
      <c r="O585" s="32">
        <f>SUM(O586:O590)</f>
        <v>0</v>
      </c>
      <c r="P585" s="33">
        <v>0</v>
      </c>
    </row>
    <row r="586" spans="1:16" ht="15" customHeight="1">
      <c r="A586" s="46"/>
      <c r="B586" s="46"/>
      <c r="C586" s="3"/>
      <c r="D586" s="3">
        <v>4110</v>
      </c>
      <c r="E586" s="47" t="s">
        <v>21</v>
      </c>
      <c r="F586" s="47"/>
      <c r="G586" s="48">
        <v>4700</v>
      </c>
      <c r="H586" s="48"/>
      <c r="I586" s="10">
        <f t="shared" si="27"/>
        <v>4641.3</v>
      </c>
      <c r="J586" s="12">
        <f t="shared" si="28"/>
        <v>0.9875106382978723</v>
      </c>
      <c r="K586" s="8">
        <v>4700</v>
      </c>
      <c r="L586" s="11">
        <v>4641.3</v>
      </c>
      <c r="M586" s="12">
        <f t="shared" si="29"/>
        <v>0.9875106382978723</v>
      </c>
      <c r="N586" s="9">
        <v>0</v>
      </c>
      <c r="O586" s="13">
        <v>0</v>
      </c>
      <c r="P586" s="14">
        <v>0</v>
      </c>
    </row>
    <row r="587" spans="1:16" ht="15" customHeight="1">
      <c r="A587" s="46"/>
      <c r="B587" s="46"/>
      <c r="C587" s="3"/>
      <c r="D587" s="3">
        <v>4170</v>
      </c>
      <c r="E587" s="47" t="s">
        <v>23</v>
      </c>
      <c r="F587" s="47"/>
      <c r="G587" s="48">
        <v>27300</v>
      </c>
      <c r="H587" s="48"/>
      <c r="I587" s="10">
        <f t="shared" si="27"/>
        <v>27299.97</v>
      </c>
      <c r="J587" s="12">
        <f t="shared" si="28"/>
        <v>0.9999989010989011</v>
      </c>
      <c r="K587" s="8">
        <v>27300</v>
      </c>
      <c r="L587" s="11">
        <v>27299.97</v>
      </c>
      <c r="M587" s="12">
        <f t="shared" si="29"/>
        <v>0.9999989010989011</v>
      </c>
      <c r="N587" s="9">
        <v>0</v>
      </c>
      <c r="O587" s="13">
        <v>0</v>
      </c>
      <c r="P587" s="14">
        <v>0</v>
      </c>
    </row>
    <row r="588" spans="1:16" ht="15" customHeight="1">
      <c r="A588" s="46"/>
      <c r="B588" s="46"/>
      <c r="C588" s="3"/>
      <c r="D588" s="3">
        <v>4210</v>
      </c>
      <c r="E588" s="47" t="s">
        <v>13</v>
      </c>
      <c r="F588" s="47"/>
      <c r="G588" s="48">
        <v>4500</v>
      </c>
      <c r="H588" s="48"/>
      <c r="I588" s="10">
        <f t="shared" si="27"/>
        <v>3819.45</v>
      </c>
      <c r="J588" s="12">
        <f t="shared" si="28"/>
        <v>0.8487666666666667</v>
      </c>
      <c r="K588" s="8">
        <v>4500</v>
      </c>
      <c r="L588" s="11">
        <v>3819.45</v>
      </c>
      <c r="M588" s="12">
        <f t="shared" si="29"/>
        <v>0.8487666666666667</v>
      </c>
      <c r="N588" s="9">
        <v>0</v>
      </c>
      <c r="O588" s="13">
        <v>0</v>
      </c>
      <c r="P588" s="14">
        <v>0</v>
      </c>
    </row>
    <row r="589" spans="1:16" ht="15" customHeight="1">
      <c r="A589" s="46"/>
      <c r="B589" s="46"/>
      <c r="C589" s="3"/>
      <c r="D589" s="3">
        <v>4260</v>
      </c>
      <c r="E589" s="47" t="s">
        <v>37</v>
      </c>
      <c r="F589" s="47"/>
      <c r="G589" s="48">
        <v>9170</v>
      </c>
      <c r="H589" s="48"/>
      <c r="I589" s="10">
        <f t="shared" si="27"/>
        <v>8510.05</v>
      </c>
      <c r="J589" s="12">
        <f t="shared" si="28"/>
        <v>0.9280316248636858</v>
      </c>
      <c r="K589" s="8">
        <v>9170</v>
      </c>
      <c r="L589" s="11">
        <v>8510.05</v>
      </c>
      <c r="M589" s="12">
        <f t="shared" si="29"/>
        <v>0.9280316248636858</v>
      </c>
      <c r="N589" s="9">
        <v>0</v>
      </c>
      <c r="O589" s="13">
        <v>0</v>
      </c>
      <c r="P589" s="14">
        <v>0</v>
      </c>
    </row>
    <row r="590" spans="1:16" ht="15" customHeight="1">
      <c r="A590" s="46"/>
      <c r="B590" s="46"/>
      <c r="C590" s="3"/>
      <c r="D590" s="3">
        <v>4300</v>
      </c>
      <c r="E590" s="47" t="s">
        <v>14</v>
      </c>
      <c r="F590" s="47"/>
      <c r="G590" s="48">
        <v>1500</v>
      </c>
      <c r="H590" s="48"/>
      <c r="I590" s="10">
        <f t="shared" si="27"/>
        <v>1449.66</v>
      </c>
      <c r="J590" s="12">
        <f t="shared" si="28"/>
        <v>0.9664400000000001</v>
      </c>
      <c r="K590" s="8">
        <v>1500</v>
      </c>
      <c r="L590" s="11">
        <v>1449.66</v>
      </c>
      <c r="M590" s="12">
        <f t="shared" si="29"/>
        <v>0.9664400000000001</v>
      </c>
      <c r="N590" s="9">
        <v>0</v>
      </c>
      <c r="O590" s="13">
        <v>0</v>
      </c>
      <c r="P590" s="14">
        <v>0</v>
      </c>
    </row>
    <row r="591" spans="1:16" ht="15" customHeight="1">
      <c r="A591" s="38"/>
      <c r="B591" s="38"/>
      <c r="C591" s="27">
        <v>92605</v>
      </c>
      <c r="D591" s="27"/>
      <c r="E591" s="44" t="s">
        <v>134</v>
      </c>
      <c r="F591" s="44"/>
      <c r="G591" s="45">
        <v>31560</v>
      </c>
      <c r="H591" s="45"/>
      <c r="I591" s="28">
        <f t="shared" si="27"/>
        <v>30094.09</v>
      </c>
      <c r="J591" s="29">
        <f t="shared" si="28"/>
        <v>0.9535516476552598</v>
      </c>
      <c r="K591" s="30">
        <v>31560</v>
      </c>
      <c r="L591" s="28">
        <f>SUM(L592:L594)</f>
        <v>30094.09</v>
      </c>
      <c r="M591" s="29">
        <f t="shared" si="29"/>
        <v>0.9535516476552598</v>
      </c>
      <c r="N591" s="31">
        <v>0</v>
      </c>
      <c r="O591" s="32">
        <f>SUM(O592:O594)</f>
        <v>0</v>
      </c>
      <c r="P591" s="33">
        <v>0</v>
      </c>
    </row>
    <row r="592" spans="1:16" ht="15" customHeight="1">
      <c r="A592" s="46"/>
      <c r="B592" s="46"/>
      <c r="C592" s="3"/>
      <c r="D592" s="3">
        <v>4170</v>
      </c>
      <c r="E592" s="47" t="s">
        <v>23</v>
      </c>
      <c r="F592" s="47"/>
      <c r="G592" s="48">
        <v>360</v>
      </c>
      <c r="H592" s="48"/>
      <c r="I592" s="10">
        <f t="shared" si="27"/>
        <v>317.19</v>
      </c>
      <c r="J592" s="12">
        <f t="shared" si="28"/>
        <v>0.8810833333333333</v>
      </c>
      <c r="K592" s="8">
        <v>360</v>
      </c>
      <c r="L592" s="11">
        <v>317.19</v>
      </c>
      <c r="M592" s="12">
        <f t="shared" si="29"/>
        <v>0.8810833333333333</v>
      </c>
      <c r="N592" s="9">
        <v>0</v>
      </c>
      <c r="O592" s="13">
        <v>0</v>
      </c>
      <c r="P592" s="14">
        <v>0</v>
      </c>
    </row>
    <row r="593" spans="1:16" ht="15" customHeight="1">
      <c r="A593" s="46"/>
      <c r="B593" s="46"/>
      <c r="C593" s="3"/>
      <c r="D593" s="3">
        <v>4210</v>
      </c>
      <c r="E593" s="47" t="s">
        <v>13</v>
      </c>
      <c r="F593" s="47"/>
      <c r="G593" s="48">
        <v>11000</v>
      </c>
      <c r="H593" s="48"/>
      <c r="I593" s="10">
        <f t="shared" si="27"/>
        <v>10568.47</v>
      </c>
      <c r="J593" s="12">
        <f t="shared" si="28"/>
        <v>0.9607699999999999</v>
      </c>
      <c r="K593" s="8">
        <v>11000</v>
      </c>
      <c r="L593" s="11">
        <v>10568.47</v>
      </c>
      <c r="M593" s="12">
        <f t="shared" si="29"/>
        <v>0.9607699999999999</v>
      </c>
      <c r="N593" s="9">
        <v>0</v>
      </c>
      <c r="O593" s="13">
        <v>0</v>
      </c>
      <c r="P593" s="14">
        <v>0</v>
      </c>
    </row>
    <row r="594" spans="1:16" ht="15" customHeight="1">
      <c r="A594" s="46"/>
      <c r="B594" s="46"/>
      <c r="C594" s="3"/>
      <c r="D594" s="3">
        <v>4300</v>
      </c>
      <c r="E594" s="47" t="s">
        <v>14</v>
      </c>
      <c r="F594" s="47"/>
      <c r="G594" s="48">
        <v>20200</v>
      </c>
      <c r="H594" s="48"/>
      <c r="I594" s="10">
        <f t="shared" si="27"/>
        <v>19208.43</v>
      </c>
      <c r="J594" s="12">
        <f t="shared" si="28"/>
        <v>0.9509123762376238</v>
      </c>
      <c r="K594" s="8">
        <v>20200</v>
      </c>
      <c r="L594" s="11">
        <v>19208.43</v>
      </c>
      <c r="M594" s="12">
        <f t="shared" si="29"/>
        <v>0.9509123762376238</v>
      </c>
      <c r="N594" s="9">
        <v>0</v>
      </c>
      <c r="O594" s="13">
        <v>0</v>
      </c>
      <c r="P594" s="14">
        <v>0</v>
      </c>
    </row>
    <row r="595" spans="1:16" ht="15" customHeight="1">
      <c r="A595" s="38"/>
      <c r="B595" s="38"/>
      <c r="C595" s="27">
        <v>92695</v>
      </c>
      <c r="D595" s="27"/>
      <c r="E595" s="44" t="s">
        <v>18</v>
      </c>
      <c r="F595" s="44"/>
      <c r="G595" s="45">
        <v>187172</v>
      </c>
      <c r="H595" s="45"/>
      <c r="I595" s="28">
        <f t="shared" si="27"/>
        <v>187053.8</v>
      </c>
      <c r="J595" s="29">
        <f t="shared" si="28"/>
        <v>0.9993684952877566</v>
      </c>
      <c r="K595" s="30">
        <v>187172</v>
      </c>
      <c r="L595" s="28">
        <f>SUM(L596:L599)</f>
        <v>187053.8</v>
      </c>
      <c r="M595" s="29">
        <f t="shared" si="29"/>
        <v>0.9993684952877566</v>
      </c>
      <c r="N595" s="31">
        <v>0</v>
      </c>
      <c r="O595" s="32">
        <f>SUM(O596:O599)</f>
        <v>0</v>
      </c>
      <c r="P595" s="33">
        <v>0</v>
      </c>
    </row>
    <row r="596" spans="1:16" ht="25.5" customHeight="1">
      <c r="A596" s="46"/>
      <c r="B596" s="46"/>
      <c r="C596" s="3"/>
      <c r="D596" s="3">
        <v>3020</v>
      </c>
      <c r="E596" s="47" t="s">
        <v>19</v>
      </c>
      <c r="F596" s="47"/>
      <c r="G596" s="48">
        <v>12720</v>
      </c>
      <c r="H596" s="48"/>
      <c r="I596" s="10">
        <f t="shared" si="27"/>
        <v>12720</v>
      </c>
      <c r="J596" s="12">
        <f t="shared" si="28"/>
        <v>1</v>
      </c>
      <c r="K596" s="8">
        <v>12720</v>
      </c>
      <c r="L596" s="11">
        <v>12720</v>
      </c>
      <c r="M596" s="12">
        <f t="shared" si="29"/>
        <v>1</v>
      </c>
      <c r="N596" s="9">
        <v>0</v>
      </c>
      <c r="O596" s="13">
        <v>0</v>
      </c>
      <c r="P596" s="14">
        <v>0</v>
      </c>
    </row>
    <row r="597" spans="1:16" ht="15" customHeight="1">
      <c r="A597" s="46"/>
      <c r="B597" s="46"/>
      <c r="C597" s="3"/>
      <c r="D597" s="3">
        <v>3250</v>
      </c>
      <c r="E597" s="47" t="s">
        <v>135</v>
      </c>
      <c r="F597" s="47"/>
      <c r="G597" s="48">
        <v>164300</v>
      </c>
      <c r="H597" s="48"/>
      <c r="I597" s="10">
        <f t="shared" si="27"/>
        <v>164290</v>
      </c>
      <c r="J597" s="12">
        <f t="shared" si="28"/>
        <v>0.9999391357273281</v>
      </c>
      <c r="K597" s="8">
        <v>164300</v>
      </c>
      <c r="L597" s="11">
        <v>164290</v>
      </c>
      <c r="M597" s="12">
        <f t="shared" si="29"/>
        <v>0.9999391357273281</v>
      </c>
      <c r="N597" s="9">
        <v>0</v>
      </c>
      <c r="O597" s="13">
        <v>0</v>
      </c>
      <c r="P597" s="14">
        <v>0</v>
      </c>
    </row>
    <row r="598" spans="1:16" ht="15" customHeight="1">
      <c r="A598" s="46"/>
      <c r="B598" s="46"/>
      <c r="C598" s="3"/>
      <c r="D598" s="3">
        <v>4110</v>
      </c>
      <c r="E598" s="47" t="s">
        <v>21</v>
      </c>
      <c r="F598" s="47"/>
      <c r="G598" s="48">
        <v>7150</v>
      </c>
      <c r="H598" s="48"/>
      <c r="I598" s="10">
        <f t="shared" si="27"/>
        <v>7141.8</v>
      </c>
      <c r="J598" s="12">
        <f t="shared" si="28"/>
        <v>0.9988531468531469</v>
      </c>
      <c r="K598" s="8">
        <v>7150</v>
      </c>
      <c r="L598" s="11">
        <v>7141.8</v>
      </c>
      <c r="M598" s="12">
        <f t="shared" si="29"/>
        <v>0.9988531468531469</v>
      </c>
      <c r="N598" s="9">
        <v>0</v>
      </c>
      <c r="O598" s="13">
        <v>0</v>
      </c>
      <c r="P598" s="14">
        <v>0</v>
      </c>
    </row>
    <row r="599" spans="1:16" ht="15" customHeight="1">
      <c r="A599" s="46"/>
      <c r="B599" s="46"/>
      <c r="C599" s="3"/>
      <c r="D599" s="3">
        <v>4210</v>
      </c>
      <c r="E599" s="47" t="s">
        <v>13</v>
      </c>
      <c r="F599" s="47"/>
      <c r="G599" s="48">
        <v>3002</v>
      </c>
      <c r="H599" s="48"/>
      <c r="I599" s="10">
        <f t="shared" si="27"/>
        <v>2902</v>
      </c>
      <c r="J599" s="12">
        <f t="shared" si="28"/>
        <v>0.966688874083944</v>
      </c>
      <c r="K599" s="8">
        <v>3002</v>
      </c>
      <c r="L599" s="11">
        <v>2902</v>
      </c>
      <c r="M599" s="12">
        <f t="shared" si="29"/>
        <v>0.966688874083944</v>
      </c>
      <c r="N599" s="9">
        <v>0</v>
      </c>
      <c r="O599" s="13">
        <v>0</v>
      </c>
      <c r="P599" s="14">
        <v>0</v>
      </c>
    </row>
    <row r="600" spans="1:16" ht="15" customHeight="1">
      <c r="A600" s="49" t="s">
        <v>136</v>
      </c>
      <c r="B600" s="49"/>
      <c r="C600" s="49"/>
      <c r="D600" s="49"/>
      <c r="E600" s="49"/>
      <c r="F600" s="49"/>
      <c r="G600" s="43">
        <v>64392862</v>
      </c>
      <c r="H600" s="43"/>
      <c r="I600" s="20">
        <f t="shared" si="27"/>
        <v>59016109.339999996</v>
      </c>
      <c r="J600" s="21">
        <f t="shared" si="28"/>
        <v>0.9165007969361573</v>
      </c>
      <c r="K600" s="22">
        <v>48703272</v>
      </c>
      <c r="L600" s="20">
        <f>SUM(L584,L577,L505,L488,L467,L381,L359,L213,L210,L206,L150,L129,L77,L72,L51,L38,L33,L12)</f>
        <v>46378176.54</v>
      </c>
      <c r="M600" s="21">
        <f t="shared" si="29"/>
        <v>0.9522599742374598</v>
      </c>
      <c r="N600" s="23">
        <v>15689590</v>
      </c>
      <c r="O600" s="24">
        <f>SUM(O584,O577,O505,O488,O467,O381,O359,O213,O210,O206,O150,O129,O77,O72,O51,O38,O33,O12)</f>
        <v>12637932.799999997</v>
      </c>
      <c r="P600" s="25">
        <f>SUM(O600/N600)</f>
        <v>0.8054979639365972</v>
      </c>
    </row>
  </sheetData>
  <sheetProtection/>
  <mergeCells count="1784">
    <mergeCell ref="A600:F600"/>
    <mergeCell ref="G600:H600"/>
    <mergeCell ref="N1:P1"/>
    <mergeCell ref="A3:P3"/>
    <mergeCell ref="A599:B599"/>
    <mergeCell ref="E599:F599"/>
    <mergeCell ref="G599:H599"/>
    <mergeCell ref="A598:B598"/>
    <mergeCell ref="E598:F598"/>
    <mergeCell ref="G598:H598"/>
    <mergeCell ref="A596:B596"/>
    <mergeCell ref="E596:F596"/>
    <mergeCell ref="G596:H596"/>
    <mergeCell ref="A597:B597"/>
    <mergeCell ref="E597:F597"/>
    <mergeCell ref="G597:H597"/>
    <mergeCell ref="A594:B594"/>
    <mergeCell ref="E594:F594"/>
    <mergeCell ref="G594:H594"/>
    <mergeCell ref="A595:B595"/>
    <mergeCell ref="E595:F595"/>
    <mergeCell ref="G595:H595"/>
    <mergeCell ref="A592:B592"/>
    <mergeCell ref="E592:F592"/>
    <mergeCell ref="G592:H592"/>
    <mergeCell ref="A593:B593"/>
    <mergeCell ref="E593:F593"/>
    <mergeCell ref="G593:H593"/>
    <mergeCell ref="A590:B590"/>
    <mergeCell ref="E590:F590"/>
    <mergeCell ref="G590:H590"/>
    <mergeCell ref="A591:B591"/>
    <mergeCell ref="E591:F591"/>
    <mergeCell ref="G591:H591"/>
    <mergeCell ref="A588:B588"/>
    <mergeCell ref="E588:F588"/>
    <mergeCell ref="G588:H588"/>
    <mergeCell ref="A589:B589"/>
    <mergeCell ref="E589:F589"/>
    <mergeCell ref="G589:H589"/>
    <mergeCell ref="A587:B587"/>
    <mergeCell ref="E587:F587"/>
    <mergeCell ref="G587:H587"/>
    <mergeCell ref="A585:B585"/>
    <mergeCell ref="E585:F585"/>
    <mergeCell ref="G585:H585"/>
    <mergeCell ref="A586:B586"/>
    <mergeCell ref="E586:F586"/>
    <mergeCell ref="G586:H586"/>
    <mergeCell ref="A583:B583"/>
    <mergeCell ref="E583:F583"/>
    <mergeCell ref="G583:H583"/>
    <mergeCell ref="A584:B584"/>
    <mergeCell ref="E584:F584"/>
    <mergeCell ref="G584:H584"/>
    <mergeCell ref="A581:B581"/>
    <mergeCell ref="E581:F581"/>
    <mergeCell ref="G581:H581"/>
    <mergeCell ref="A582:B582"/>
    <mergeCell ref="E582:F582"/>
    <mergeCell ref="G582:H582"/>
    <mergeCell ref="A579:B579"/>
    <mergeCell ref="E579:F579"/>
    <mergeCell ref="G579:H579"/>
    <mergeCell ref="A580:B580"/>
    <mergeCell ref="E580:F580"/>
    <mergeCell ref="G580:H580"/>
    <mergeCell ref="A577:B577"/>
    <mergeCell ref="E577:F577"/>
    <mergeCell ref="G577:H577"/>
    <mergeCell ref="A578:B578"/>
    <mergeCell ref="E578:F578"/>
    <mergeCell ref="G578:H578"/>
    <mergeCell ref="A575:B575"/>
    <mergeCell ref="E575:F575"/>
    <mergeCell ref="G575:H575"/>
    <mergeCell ref="A576:B576"/>
    <mergeCell ref="E576:F576"/>
    <mergeCell ref="G576:H576"/>
    <mergeCell ref="A573:B573"/>
    <mergeCell ref="E573:F573"/>
    <mergeCell ref="G573:H573"/>
    <mergeCell ref="A574:B574"/>
    <mergeCell ref="E574:F574"/>
    <mergeCell ref="G574:H574"/>
    <mergeCell ref="A571:B571"/>
    <mergeCell ref="E571:F571"/>
    <mergeCell ref="G571:H571"/>
    <mergeCell ref="A572:B572"/>
    <mergeCell ref="E572:F572"/>
    <mergeCell ref="G572:H572"/>
    <mergeCell ref="A569:B569"/>
    <mergeCell ref="E569:F569"/>
    <mergeCell ref="G569:H569"/>
    <mergeCell ref="A570:B570"/>
    <mergeCell ref="E570:F570"/>
    <mergeCell ref="G570:H570"/>
    <mergeCell ref="A567:B567"/>
    <mergeCell ref="E567:F567"/>
    <mergeCell ref="G567:H567"/>
    <mergeCell ref="A568:B568"/>
    <mergeCell ref="E568:F568"/>
    <mergeCell ref="G568:H568"/>
    <mergeCell ref="A565:B565"/>
    <mergeCell ref="E565:F565"/>
    <mergeCell ref="G565:H565"/>
    <mergeCell ref="A566:B566"/>
    <mergeCell ref="E566:F566"/>
    <mergeCell ref="G566:H566"/>
    <mergeCell ref="A563:B563"/>
    <mergeCell ref="E563:F563"/>
    <mergeCell ref="G563:H563"/>
    <mergeCell ref="A564:B564"/>
    <mergeCell ref="E564:F564"/>
    <mergeCell ref="G564:H564"/>
    <mergeCell ref="A561:B561"/>
    <mergeCell ref="E561:F561"/>
    <mergeCell ref="G561:H561"/>
    <mergeCell ref="A562:B562"/>
    <mergeCell ref="E562:F562"/>
    <mergeCell ref="G562:H562"/>
    <mergeCell ref="A559:B559"/>
    <mergeCell ref="E559:F559"/>
    <mergeCell ref="G559:H559"/>
    <mergeCell ref="A560:B560"/>
    <mergeCell ref="E560:F560"/>
    <mergeCell ref="G560:H560"/>
    <mergeCell ref="A557:B557"/>
    <mergeCell ref="E557:F557"/>
    <mergeCell ref="G557:H557"/>
    <mergeCell ref="A558:B558"/>
    <mergeCell ref="E558:F558"/>
    <mergeCell ref="G558:H558"/>
    <mergeCell ref="A555:B555"/>
    <mergeCell ref="E555:F555"/>
    <mergeCell ref="G555:H555"/>
    <mergeCell ref="A556:B556"/>
    <mergeCell ref="E556:F556"/>
    <mergeCell ref="G556:H556"/>
    <mergeCell ref="A553:B553"/>
    <mergeCell ref="E553:F553"/>
    <mergeCell ref="G553:H553"/>
    <mergeCell ref="A554:B554"/>
    <mergeCell ref="E554:F554"/>
    <mergeCell ref="G554:H554"/>
    <mergeCell ref="A551:B551"/>
    <mergeCell ref="E551:F551"/>
    <mergeCell ref="G551:H551"/>
    <mergeCell ref="A552:B552"/>
    <mergeCell ref="E552:F552"/>
    <mergeCell ref="G552:H552"/>
    <mergeCell ref="A550:B550"/>
    <mergeCell ref="E550:F550"/>
    <mergeCell ref="G550:H550"/>
    <mergeCell ref="A549:B549"/>
    <mergeCell ref="E549:F549"/>
    <mergeCell ref="G549:H549"/>
    <mergeCell ref="A548:B548"/>
    <mergeCell ref="E548:F548"/>
    <mergeCell ref="G548:H548"/>
    <mergeCell ref="A546:B546"/>
    <mergeCell ref="E546:F546"/>
    <mergeCell ref="G546:H546"/>
    <mergeCell ref="A547:B547"/>
    <mergeCell ref="E547:F547"/>
    <mergeCell ref="G547:H547"/>
    <mergeCell ref="A545:B545"/>
    <mergeCell ref="E545:F545"/>
    <mergeCell ref="G545:H545"/>
    <mergeCell ref="A543:B543"/>
    <mergeCell ref="E543:F543"/>
    <mergeCell ref="G543:H543"/>
    <mergeCell ref="A544:B544"/>
    <mergeCell ref="E544:F544"/>
    <mergeCell ref="G544:H544"/>
    <mergeCell ref="A541:B541"/>
    <mergeCell ref="E541:F541"/>
    <mergeCell ref="G541:H541"/>
    <mergeCell ref="A542:B542"/>
    <mergeCell ref="E542:F542"/>
    <mergeCell ref="G542:H542"/>
    <mergeCell ref="A539:B539"/>
    <mergeCell ref="E539:F539"/>
    <mergeCell ref="G539:H539"/>
    <mergeCell ref="A540:B540"/>
    <mergeCell ref="E540:F540"/>
    <mergeCell ref="G540:H540"/>
    <mergeCell ref="A537:B537"/>
    <mergeCell ref="E537:F537"/>
    <mergeCell ref="G537:H537"/>
    <mergeCell ref="A538:B538"/>
    <mergeCell ref="E538:F538"/>
    <mergeCell ref="G538:H538"/>
    <mergeCell ref="A535:B535"/>
    <mergeCell ref="E535:F535"/>
    <mergeCell ref="G535:H535"/>
    <mergeCell ref="A536:B536"/>
    <mergeCell ref="E536:F536"/>
    <mergeCell ref="G536:H536"/>
    <mergeCell ref="A533:B533"/>
    <mergeCell ref="E533:F533"/>
    <mergeCell ref="G533:H533"/>
    <mergeCell ref="A534:B534"/>
    <mergeCell ref="E534:F534"/>
    <mergeCell ref="G534:H534"/>
    <mergeCell ref="A531:B531"/>
    <mergeCell ref="E531:F531"/>
    <mergeCell ref="G531:H531"/>
    <mergeCell ref="A532:B532"/>
    <mergeCell ref="E532:F532"/>
    <mergeCell ref="G532:H532"/>
    <mergeCell ref="A529:B529"/>
    <mergeCell ref="E529:F529"/>
    <mergeCell ref="G529:H529"/>
    <mergeCell ref="A530:B530"/>
    <mergeCell ref="E530:F530"/>
    <mergeCell ref="G530:H530"/>
    <mergeCell ref="A527:B527"/>
    <mergeCell ref="E527:F527"/>
    <mergeCell ref="G527:H527"/>
    <mergeCell ref="A528:B528"/>
    <mergeCell ref="E528:F528"/>
    <mergeCell ref="G528:H528"/>
    <mergeCell ref="A525:B525"/>
    <mergeCell ref="E525:F525"/>
    <mergeCell ref="G525:H525"/>
    <mergeCell ref="A526:B526"/>
    <mergeCell ref="E526:F526"/>
    <mergeCell ref="G526:H526"/>
    <mergeCell ref="A523:B523"/>
    <mergeCell ref="E523:F523"/>
    <mergeCell ref="G523:H523"/>
    <mergeCell ref="A524:B524"/>
    <mergeCell ref="E524:F524"/>
    <mergeCell ref="G524:H524"/>
    <mergeCell ref="A521:B521"/>
    <mergeCell ref="E521:F521"/>
    <mergeCell ref="G521:H521"/>
    <mergeCell ref="A522:B522"/>
    <mergeCell ref="E522:F522"/>
    <mergeCell ref="G522:H522"/>
    <mergeCell ref="A519:B519"/>
    <mergeCell ref="E519:F519"/>
    <mergeCell ref="G519:H519"/>
    <mergeCell ref="A520:B520"/>
    <mergeCell ref="E520:F520"/>
    <mergeCell ref="G520:H520"/>
    <mergeCell ref="A518:B518"/>
    <mergeCell ref="E518:F518"/>
    <mergeCell ref="G518:H518"/>
    <mergeCell ref="A516:B516"/>
    <mergeCell ref="E516:F516"/>
    <mergeCell ref="G516:H516"/>
    <mergeCell ref="A517:B517"/>
    <mergeCell ref="E517:F517"/>
    <mergeCell ref="G517:H517"/>
    <mergeCell ref="A514:B514"/>
    <mergeCell ref="E514:F514"/>
    <mergeCell ref="G514:H514"/>
    <mergeCell ref="A515:B515"/>
    <mergeCell ref="E515:F515"/>
    <mergeCell ref="G515:H515"/>
    <mergeCell ref="A513:B513"/>
    <mergeCell ref="E513:F513"/>
    <mergeCell ref="G513:H513"/>
    <mergeCell ref="A512:B512"/>
    <mergeCell ref="E512:F512"/>
    <mergeCell ref="G512:H512"/>
    <mergeCell ref="A510:B510"/>
    <mergeCell ref="E510:F510"/>
    <mergeCell ref="G510:H510"/>
    <mergeCell ref="A511:B511"/>
    <mergeCell ref="E511:F511"/>
    <mergeCell ref="G511:H511"/>
    <mergeCell ref="A508:B508"/>
    <mergeCell ref="E508:F508"/>
    <mergeCell ref="G508:H508"/>
    <mergeCell ref="A509:B509"/>
    <mergeCell ref="E509:F509"/>
    <mergeCell ref="G509:H509"/>
    <mergeCell ref="A506:B506"/>
    <mergeCell ref="E506:F506"/>
    <mergeCell ref="G506:H506"/>
    <mergeCell ref="A507:B507"/>
    <mergeCell ref="E507:F507"/>
    <mergeCell ref="G507:H507"/>
    <mergeCell ref="A504:B504"/>
    <mergeCell ref="E504:F504"/>
    <mergeCell ref="G504:H504"/>
    <mergeCell ref="A505:B505"/>
    <mergeCell ref="E505:F505"/>
    <mergeCell ref="G505:H505"/>
    <mergeCell ref="A502:B502"/>
    <mergeCell ref="E502:F502"/>
    <mergeCell ref="G502:H502"/>
    <mergeCell ref="A503:B503"/>
    <mergeCell ref="E503:F503"/>
    <mergeCell ref="G503:H503"/>
    <mergeCell ref="A500:B500"/>
    <mergeCell ref="E500:F500"/>
    <mergeCell ref="G500:H500"/>
    <mergeCell ref="A501:B501"/>
    <mergeCell ref="E501:F501"/>
    <mergeCell ref="G501:H501"/>
    <mergeCell ref="A498:B498"/>
    <mergeCell ref="E498:F498"/>
    <mergeCell ref="G498:H498"/>
    <mergeCell ref="A499:B499"/>
    <mergeCell ref="E499:F499"/>
    <mergeCell ref="G499:H499"/>
    <mergeCell ref="A496:B496"/>
    <mergeCell ref="E496:F496"/>
    <mergeCell ref="G496:H496"/>
    <mergeCell ref="A497:B497"/>
    <mergeCell ref="E497:F497"/>
    <mergeCell ref="G497:H497"/>
    <mergeCell ref="A494:B494"/>
    <mergeCell ref="E494:F494"/>
    <mergeCell ref="G494:H494"/>
    <mergeCell ref="A495:B495"/>
    <mergeCell ref="E495:F495"/>
    <mergeCell ref="G495:H495"/>
    <mergeCell ref="A492:B492"/>
    <mergeCell ref="E492:F492"/>
    <mergeCell ref="G492:H492"/>
    <mergeCell ref="A493:B493"/>
    <mergeCell ref="E493:F493"/>
    <mergeCell ref="G493:H493"/>
    <mergeCell ref="A490:B490"/>
    <mergeCell ref="E490:F490"/>
    <mergeCell ref="G490:H490"/>
    <mergeCell ref="A491:B491"/>
    <mergeCell ref="E491:F491"/>
    <mergeCell ref="G491:H491"/>
    <mergeCell ref="A488:B488"/>
    <mergeCell ref="E488:F488"/>
    <mergeCell ref="G488:H488"/>
    <mergeCell ref="A489:B489"/>
    <mergeCell ref="E489:F489"/>
    <mergeCell ref="G489:H489"/>
    <mergeCell ref="A486:B486"/>
    <mergeCell ref="E486:F486"/>
    <mergeCell ref="G486:H486"/>
    <mergeCell ref="A487:B487"/>
    <mergeCell ref="E487:F487"/>
    <mergeCell ref="G487:H487"/>
    <mergeCell ref="A484:B484"/>
    <mergeCell ref="E484:F484"/>
    <mergeCell ref="G484:H484"/>
    <mergeCell ref="A485:B485"/>
    <mergeCell ref="E485:F485"/>
    <mergeCell ref="G485:H485"/>
    <mergeCell ref="A482:B482"/>
    <mergeCell ref="E482:F482"/>
    <mergeCell ref="G482:H482"/>
    <mergeCell ref="A483:B483"/>
    <mergeCell ref="E483:F483"/>
    <mergeCell ref="G483:H483"/>
    <mergeCell ref="A480:B480"/>
    <mergeCell ref="E480:F480"/>
    <mergeCell ref="G480:H480"/>
    <mergeCell ref="A481:B481"/>
    <mergeCell ref="E481:F481"/>
    <mergeCell ref="G481:H481"/>
    <mergeCell ref="A478:B478"/>
    <mergeCell ref="E478:F478"/>
    <mergeCell ref="G478:H478"/>
    <mergeCell ref="A479:B479"/>
    <mergeCell ref="E479:F479"/>
    <mergeCell ref="G479:H479"/>
    <mergeCell ref="A476:B476"/>
    <mergeCell ref="E476:F476"/>
    <mergeCell ref="G476:H476"/>
    <mergeCell ref="A477:B477"/>
    <mergeCell ref="E477:F477"/>
    <mergeCell ref="G477:H477"/>
    <mergeCell ref="A474:B474"/>
    <mergeCell ref="E474:F474"/>
    <mergeCell ref="G474:H474"/>
    <mergeCell ref="A475:B475"/>
    <mergeCell ref="E475:F475"/>
    <mergeCell ref="G475:H475"/>
    <mergeCell ref="A472:B472"/>
    <mergeCell ref="E472:F472"/>
    <mergeCell ref="G472:H472"/>
    <mergeCell ref="A473:B473"/>
    <mergeCell ref="E473:F473"/>
    <mergeCell ref="G473:H473"/>
    <mergeCell ref="A470:B470"/>
    <mergeCell ref="E470:F470"/>
    <mergeCell ref="G470:H470"/>
    <mergeCell ref="A471:B471"/>
    <mergeCell ref="E471:F471"/>
    <mergeCell ref="G471:H471"/>
    <mergeCell ref="A468:B468"/>
    <mergeCell ref="E468:F468"/>
    <mergeCell ref="G468:H468"/>
    <mergeCell ref="A469:B469"/>
    <mergeCell ref="E469:F469"/>
    <mergeCell ref="G469:H469"/>
    <mergeCell ref="A466:B466"/>
    <mergeCell ref="E466:F466"/>
    <mergeCell ref="G466:H466"/>
    <mergeCell ref="A467:B467"/>
    <mergeCell ref="E467:F467"/>
    <mergeCell ref="G467:H467"/>
    <mergeCell ref="A465:B465"/>
    <mergeCell ref="E465:F465"/>
    <mergeCell ref="G465:H465"/>
    <mergeCell ref="A463:B463"/>
    <mergeCell ref="E463:F463"/>
    <mergeCell ref="G463:H463"/>
    <mergeCell ref="A464:B464"/>
    <mergeCell ref="E464:F464"/>
    <mergeCell ref="G464:H464"/>
    <mergeCell ref="A461:B461"/>
    <mergeCell ref="E461:F461"/>
    <mergeCell ref="G461:H461"/>
    <mergeCell ref="A462:B462"/>
    <mergeCell ref="E462:F462"/>
    <mergeCell ref="G462:H462"/>
    <mergeCell ref="A459:B459"/>
    <mergeCell ref="E459:F459"/>
    <mergeCell ref="G459:H459"/>
    <mergeCell ref="A460:B460"/>
    <mergeCell ref="E460:F460"/>
    <mergeCell ref="G460:H460"/>
    <mergeCell ref="A457:B457"/>
    <mergeCell ref="E457:F457"/>
    <mergeCell ref="G457:H457"/>
    <mergeCell ref="A458:B458"/>
    <mergeCell ref="E458:F458"/>
    <mergeCell ref="G458:H458"/>
    <mergeCell ref="A455:B455"/>
    <mergeCell ref="E455:F455"/>
    <mergeCell ref="G455:H455"/>
    <mergeCell ref="A456:B456"/>
    <mergeCell ref="E456:F456"/>
    <mergeCell ref="G456:H456"/>
    <mergeCell ref="A453:B453"/>
    <mergeCell ref="E453:F453"/>
    <mergeCell ref="G453:H453"/>
    <mergeCell ref="A454:B454"/>
    <mergeCell ref="E454:F454"/>
    <mergeCell ref="G454:H454"/>
    <mergeCell ref="A451:B451"/>
    <mergeCell ref="E451:F451"/>
    <mergeCell ref="G451:H451"/>
    <mergeCell ref="A452:B452"/>
    <mergeCell ref="E452:F452"/>
    <mergeCell ref="G452:H452"/>
    <mergeCell ref="A449:B449"/>
    <mergeCell ref="E449:F449"/>
    <mergeCell ref="G449:H449"/>
    <mergeCell ref="A450:B450"/>
    <mergeCell ref="E450:F450"/>
    <mergeCell ref="G450:H450"/>
    <mergeCell ref="A447:B447"/>
    <mergeCell ref="E447:F447"/>
    <mergeCell ref="G447:H447"/>
    <mergeCell ref="A448:B448"/>
    <mergeCell ref="E448:F448"/>
    <mergeCell ref="G448:H448"/>
    <mergeCell ref="A445:B445"/>
    <mergeCell ref="E445:F445"/>
    <mergeCell ref="G445:H445"/>
    <mergeCell ref="A446:B446"/>
    <mergeCell ref="E446:F446"/>
    <mergeCell ref="G446:H446"/>
    <mergeCell ref="A443:B443"/>
    <mergeCell ref="E443:F443"/>
    <mergeCell ref="G443:H443"/>
    <mergeCell ref="A444:B444"/>
    <mergeCell ref="E444:F444"/>
    <mergeCell ref="G444:H444"/>
    <mergeCell ref="A441:B441"/>
    <mergeCell ref="E441:F441"/>
    <mergeCell ref="G441:H441"/>
    <mergeCell ref="A442:B442"/>
    <mergeCell ref="E442:F442"/>
    <mergeCell ref="G442:H442"/>
    <mergeCell ref="A438:B438"/>
    <mergeCell ref="E438:F438"/>
    <mergeCell ref="G438:H438"/>
    <mergeCell ref="A440:B440"/>
    <mergeCell ref="E440:F440"/>
    <mergeCell ref="G440:H440"/>
    <mergeCell ref="A439:B439"/>
    <mergeCell ref="E439:F439"/>
    <mergeCell ref="G439:H439"/>
    <mergeCell ref="A436:B436"/>
    <mergeCell ref="E436:F436"/>
    <mergeCell ref="G436:H436"/>
    <mergeCell ref="A437:B437"/>
    <mergeCell ref="E437:F437"/>
    <mergeCell ref="G437:H437"/>
    <mergeCell ref="A434:B434"/>
    <mergeCell ref="E434:F434"/>
    <mergeCell ref="G434:H434"/>
    <mergeCell ref="A435:B435"/>
    <mergeCell ref="E435:F435"/>
    <mergeCell ref="G435:H435"/>
    <mergeCell ref="A432:B432"/>
    <mergeCell ref="E432:F432"/>
    <mergeCell ref="G432:H432"/>
    <mergeCell ref="A433:B433"/>
    <mergeCell ref="E433:F433"/>
    <mergeCell ref="G433:H433"/>
    <mergeCell ref="A430:B430"/>
    <mergeCell ref="E430:F430"/>
    <mergeCell ref="G430:H430"/>
    <mergeCell ref="A431:B431"/>
    <mergeCell ref="E431:F431"/>
    <mergeCell ref="G431:H431"/>
    <mergeCell ref="A428:B428"/>
    <mergeCell ref="E428:F428"/>
    <mergeCell ref="G428:H428"/>
    <mergeCell ref="A429:B429"/>
    <mergeCell ref="E429:F429"/>
    <mergeCell ref="G429:H429"/>
    <mergeCell ref="A426:B426"/>
    <mergeCell ref="E426:F426"/>
    <mergeCell ref="G426:H426"/>
    <mergeCell ref="A427:B427"/>
    <mergeCell ref="E427:F427"/>
    <mergeCell ref="G427:H427"/>
    <mergeCell ref="A424:B424"/>
    <mergeCell ref="E424:F424"/>
    <mergeCell ref="G424:H424"/>
    <mergeCell ref="A425:B425"/>
    <mergeCell ref="E425:F425"/>
    <mergeCell ref="G425:H425"/>
    <mergeCell ref="A422:B422"/>
    <mergeCell ref="E422:F422"/>
    <mergeCell ref="G422:H422"/>
    <mergeCell ref="A423:B423"/>
    <mergeCell ref="E423:F423"/>
    <mergeCell ref="G423:H423"/>
    <mergeCell ref="A420:B420"/>
    <mergeCell ref="E420:F420"/>
    <mergeCell ref="G420:H420"/>
    <mergeCell ref="A421:B421"/>
    <mergeCell ref="E421:F421"/>
    <mergeCell ref="G421:H421"/>
    <mergeCell ref="A418:B418"/>
    <mergeCell ref="E418:F418"/>
    <mergeCell ref="G418:H418"/>
    <mergeCell ref="A419:B419"/>
    <mergeCell ref="E419:F419"/>
    <mergeCell ref="G419:H419"/>
    <mergeCell ref="A416:B416"/>
    <mergeCell ref="E416:F416"/>
    <mergeCell ref="G416:H416"/>
    <mergeCell ref="A417:B417"/>
    <mergeCell ref="E417:F417"/>
    <mergeCell ref="G417:H417"/>
    <mergeCell ref="A415:B415"/>
    <mergeCell ref="E415:F415"/>
    <mergeCell ref="G415:H415"/>
    <mergeCell ref="A413:B413"/>
    <mergeCell ref="E413:F413"/>
    <mergeCell ref="G413:H413"/>
    <mergeCell ref="A414:B414"/>
    <mergeCell ref="E414:F414"/>
    <mergeCell ref="G414:H414"/>
    <mergeCell ref="A411:B411"/>
    <mergeCell ref="E411:F411"/>
    <mergeCell ref="G411:H411"/>
    <mergeCell ref="A412:B412"/>
    <mergeCell ref="E412:F412"/>
    <mergeCell ref="G412:H412"/>
    <mergeCell ref="A409:B409"/>
    <mergeCell ref="E409:F409"/>
    <mergeCell ref="G409:H409"/>
    <mergeCell ref="A410:B410"/>
    <mergeCell ref="E410:F410"/>
    <mergeCell ref="G410:H410"/>
    <mergeCell ref="A407:B407"/>
    <mergeCell ref="E407:F407"/>
    <mergeCell ref="G407:H407"/>
    <mergeCell ref="A408:B408"/>
    <mergeCell ref="E408:F408"/>
    <mergeCell ref="G408:H408"/>
    <mergeCell ref="A405:B405"/>
    <mergeCell ref="E405:F405"/>
    <mergeCell ref="G405:H405"/>
    <mergeCell ref="A406:B406"/>
    <mergeCell ref="E406:F406"/>
    <mergeCell ref="G406:H406"/>
    <mergeCell ref="A403:B403"/>
    <mergeCell ref="E403:F403"/>
    <mergeCell ref="G403:H403"/>
    <mergeCell ref="A404:B404"/>
    <mergeCell ref="E404:F404"/>
    <mergeCell ref="G404:H404"/>
    <mergeCell ref="A402:B402"/>
    <mergeCell ref="E402:F402"/>
    <mergeCell ref="G402:H402"/>
    <mergeCell ref="A400:B400"/>
    <mergeCell ref="E400:F400"/>
    <mergeCell ref="G400:H400"/>
    <mergeCell ref="A401:B401"/>
    <mergeCell ref="E401:F401"/>
    <mergeCell ref="G401:H401"/>
    <mergeCell ref="A398:B398"/>
    <mergeCell ref="E398:F398"/>
    <mergeCell ref="G398:H398"/>
    <mergeCell ref="A399:B399"/>
    <mergeCell ref="E399:F399"/>
    <mergeCell ref="G399:H399"/>
    <mergeCell ref="A396:B396"/>
    <mergeCell ref="E396:F396"/>
    <mergeCell ref="G396:H396"/>
    <mergeCell ref="A397:B397"/>
    <mergeCell ref="E397:F397"/>
    <mergeCell ref="G397:H397"/>
    <mergeCell ref="A395:B395"/>
    <mergeCell ref="E395:F395"/>
    <mergeCell ref="G395:H395"/>
    <mergeCell ref="A394:B394"/>
    <mergeCell ref="E394:F394"/>
    <mergeCell ref="G394:H394"/>
    <mergeCell ref="A393:B393"/>
    <mergeCell ref="E393:F393"/>
    <mergeCell ref="G393:H393"/>
    <mergeCell ref="A391:B391"/>
    <mergeCell ref="E391:F391"/>
    <mergeCell ref="G391:H391"/>
    <mergeCell ref="A392:B392"/>
    <mergeCell ref="E392:F392"/>
    <mergeCell ref="G392:H392"/>
    <mergeCell ref="A389:B389"/>
    <mergeCell ref="E389:F389"/>
    <mergeCell ref="G389:H389"/>
    <mergeCell ref="A390:B390"/>
    <mergeCell ref="E390:F390"/>
    <mergeCell ref="G390:H390"/>
    <mergeCell ref="A387:B387"/>
    <mergeCell ref="E387:F387"/>
    <mergeCell ref="G387:H387"/>
    <mergeCell ref="A388:B388"/>
    <mergeCell ref="E388:F388"/>
    <mergeCell ref="G388:H388"/>
    <mergeCell ref="A385:B385"/>
    <mergeCell ref="E385:F385"/>
    <mergeCell ref="G385:H385"/>
    <mergeCell ref="A386:B386"/>
    <mergeCell ref="E386:F386"/>
    <mergeCell ref="G386:H386"/>
    <mergeCell ref="A383:B383"/>
    <mergeCell ref="E383:F383"/>
    <mergeCell ref="G383:H383"/>
    <mergeCell ref="A384:B384"/>
    <mergeCell ref="E384:F384"/>
    <mergeCell ref="G384:H384"/>
    <mergeCell ref="A381:B381"/>
    <mergeCell ref="E381:F381"/>
    <mergeCell ref="G381:H381"/>
    <mergeCell ref="A382:B382"/>
    <mergeCell ref="E382:F382"/>
    <mergeCell ref="G382:H382"/>
    <mergeCell ref="A379:B379"/>
    <mergeCell ref="E379:F379"/>
    <mergeCell ref="G379:H379"/>
    <mergeCell ref="A380:B380"/>
    <mergeCell ref="E380:F380"/>
    <mergeCell ref="G380:H380"/>
    <mergeCell ref="A377:B377"/>
    <mergeCell ref="E377:F377"/>
    <mergeCell ref="G377:H377"/>
    <mergeCell ref="A378:B378"/>
    <mergeCell ref="E378:F378"/>
    <mergeCell ref="G378:H378"/>
    <mergeCell ref="A375:B375"/>
    <mergeCell ref="E375:F375"/>
    <mergeCell ref="G375:H375"/>
    <mergeCell ref="A376:B376"/>
    <mergeCell ref="E376:F376"/>
    <mergeCell ref="G376:H376"/>
    <mergeCell ref="A373:B373"/>
    <mergeCell ref="E373:F373"/>
    <mergeCell ref="G373:H373"/>
    <mergeCell ref="A374:B374"/>
    <mergeCell ref="E374:F374"/>
    <mergeCell ref="G374:H374"/>
    <mergeCell ref="A371:B371"/>
    <mergeCell ref="E371:F371"/>
    <mergeCell ref="G371:H371"/>
    <mergeCell ref="A372:B372"/>
    <mergeCell ref="E372:F372"/>
    <mergeCell ref="G372:H372"/>
    <mergeCell ref="A370:B370"/>
    <mergeCell ref="E370:F370"/>
    <mergeCell ref="G370:H370"/>
    <mergeCell ref="A368:B368"/>
    <mergeCell ref="E368:F368"/>
    <mergeCell ref="G368:H368"/>
    <mergeCell ref="A369:B369"/>
    <mergeCell ref="E369:F369"/>
    <mergeCell ref="G369:H369"/>
    <mergeCell ref="A366:B366"/>
    <mergeCell ref="E366:F366"/>
    <mergeCell ref="G366:H366"/>
    <mergeCell ref="A367:B367"/>
    <mergeCell ref="E367:F367"/>
    <mergeCell ref="G367:H367"/>
    <mergeCell ref="A364:B364"/>
    <mergeCell ref="E364:F364"/>
    <mergeCell ref="G364:H364"/>
    <mergeCell ref="A365:B365"/>
    <mergeCell ref="E365:F365"/>
    <mergeCell ref="G365:H365"/>
    <mergeCell ref="A362:B362"/>
    <mergeCell ref="E362:F362"/>
    <mergeCell ref="G362:H362"/>
    <mergeCell ref="A363:B363"/>
    <mergeCell ref="E363:F363"/>
    <mergeCell ref="G363:H363"/>
    <mergeCell ref="A360:B360"/>
    <mergeCell ref="E360:F360"/>
    <mergeCell ref="G360:H360"/>
    <mergeCell ref="A361:B361"/>
    <mergeCell ref="E361:F361"/>
    <mergeCell ref="G361:H361"/>
    <mergeCell ref="A358:B358"/>
    <mergeCell ref="E358:F358"/>
    <mergeCell ref="G358:H358"/>
    <mergeCell ref="A359:B359"/>
    <mergeCell ref="E359:F359"/>
    <mergeCell ref="G359:H359"/>
    <mergeCell ref="A356:B356"/>
    <mergeCell ref="E356:F356"/>
    <mergeCell ref="G356:H356"/>
    <mergeCell ref="A357:B357"/>
    <mergeCell ref="E357:F357"/>
    <mergeCell ref="G357:H357"/>
    <mergeCell ref="A354:B354"/>
    <mergeCell ref="E354:F354"/>
    <mergeCell ref="G354:H354"/>
    <mergeCell ref="A355:B355"/>
    <mergeCell ref="E355:F355"/>
    <mergeCell ref="G355:H355"/>
    <mergeCell ref="A352:B352"/>
    <mergeCell ref="E352:F352"/>
    <mergeCell ref="G352:H352"/>
    <mergeCell ref="A353:B353"/>
    <mergeCell ref="E353:F353"/>
    <mergeCell ref="G353:H353"/>
    <mergeCell ref="A350:B350"/>
    <mergeCell ref="E350:F350"/>
    <mergeCell ref="G350:H350"/>
    <mergeCell ref="A351:B351"/>
    <mergeCell ref="E351:F351"/>
    <mergeCell ref="G351:H351"/>
    <mergeCell ref="A349:B349"/>
    <mergeCell ref="E349:F349"/>
    <mergeCell ref="G349:H349"/>
    <mergeCell ref="A348:B348"/>
    <mergeCell ref="E348:F348"/>
    <mergeCell ref="G348:H348"/>
    <mergeCell ref="A346:B346"/>
    <mergeCell ref="E346:F346"/>
    <mergeCell ref="G346:H346"/>
    <mergeCell ref="A347:B347"/>
    <mergeCell ref="E347:F347"/>
    <mergeCell ref="G347:H347"/>
    <mergeCell ref="A344:B344"/>
    <mergeCell ref="E344:F344"/>
    <mergeCell ref="G344:H344"/>
    <mergeCell ref="A345:B345"/>
    <mergeCell ref="E345:F345"/>
    <mergeCell ref="G345:H345"/>
    <mergeCell ref="A342:B342"/>
    <mergeCell ref="E342:F342"/>
    <mergeCell ref="G342:H342"/>
    <mergeCell ref="A343:B343"/>
    <mergeCell ref="E343:F343"/>
    <mergeCell ref="G343:H343"/>
    <mergeCell ref="A340:B340"/>
    <mergeCell ref="E340:F340"/>
    <mergeCell ref="G340:H340"/>
    <mergeCell ref="A341:B341"/>
    <mergeCell ref="E341:F341"/>
    <mergeCell ref="G341:H341"/>
    <mergeCell ref="A338:B338"/>
    <mergeCell ref="E338:F338"/>
    <mergeCell ref="G338:H338"/>
    <mergeCell ref="A339:B339"/>
    <mergeCell ref="E339:F339"/>
    <mergeCell ref="G339:H339"/>
    <mergeCell ref="A336:B336"/>
    <mergeCell ref="E336:F336"/>
    <mergeCell ref="G336:H336"/>
    <mergeCell ref="A337:B337"/>
    <mergeCell ref="E337:F337"/>
    <mergeCell ref="G337:H337"/>
    <mergeCell ref="A334:B334"/>
    <mergeCell ref="E334:F334"/>
    <mergeCell ref="G334:H334"/>
    <mergeCell ref="A335:B335"/>
    <mergeCell ref="E335:F335"/>
    <mergeCell ref="G335:H335"/>
    <mergeCell ref="A332:B332"/>
    <mergeCell ref="E332:F332"/>
    <mergeCell ref="G332:H332"/>
    <mergeCell ref="A333:B333"/>
    <mergeCell ref="E333:F333"/>
    <mergeCell ref="G333:H333"/>
    <mergeCell ref="A330:B330"/>
    <mergeCell ref="E330:F330"/>
    <mergeCell ref="G330:H330"/>
    <mergeCell ref="A331:B331"/>
    <mergeCell ref="E331:F331"/>
    <mergeCell ref="G331:H331"/>
    <mergeCell ref="A328:B328"/>
    <mergeCell ref="E328:F328"/>
    <mergeCell ref="G328:H328"/>
    <mergeCell ref="A329:B329"/>
    <mergeCell ref="E329:F329"/>
    <mergeCell ref="G329:H329"/>
    <mergeCell ref="A326:B326"/>
    <mergeCell ref="E326:F326"/>
    <mergeCell ref="G326:H326"/>
    <mergeCell ref="A327:B327"/>
    <mergeCell ref="E327:F327"/>
    <mergeCell ref="G327:H327"/>
    <mergeCell ref="A324:B324"/>
    <mergeCell ref="E324:F324"/>
    <mergeCell ref="G324:H324"/>
    <mergeCell ref="A325:B325"/>
    <mergeCell ref="E325:F325"/>
    <mergeCell ref="G325:H325"/>
    <mergeCell ref="A322:B322"/>
    <mergeCell ref="E322:F322"/>
    <mergeCell ref="G322:H322"/>
    <mergeCell ref="A323:B323"/>
    <mergeCell ref="E323:F323"/>
    <mergeCell ref="G323:H323"/>
    <mergeCell ref="A320:B320"/>
    <mergeCell ref="E320:F320"/>
    <mergeCell ref="G320:H320"/>
    <mergeCell ref="A321:B321"/>
    <mergeCell ref="E321:F321"/>
    <mergeCell ref="G321:H321"/>
    <mergeCell ref="A319:B319"/>
    <mergeCell ref="E319:F319"/>
    <mergeCell ref="G319:H319"/>
    <mergeCell ref="A317:B317"/>
    <mergeCell ref="E317:F317"/>
    <mergeCell ref="G317:H317"/>
    <mergeCell ref="A318:B318"/>
    <mergeCell ref="E318:F318"/>
    <mergeCell ref="G318:H318"/>
    <mergeCell ref="A315:B315"/>
    <mergeCell ref="E315:F315"/>
    <mergeCell ref="G315:H315"/>
    <mergeCell ref="A316:B316"/>
    <mergeCell ref="E316:F316"/>
    <mergeCell ref="G316:H316"/>
    <mergeCell ref="A313:B313"/>
    <mergeCell ref="E313:F313"/>
    <mergeCell ref="G313:H313"/>
    <mergeCell ref="A314:B314"/>
    <mergeCell ref="E314:F314"/>
    <mergeCell ref="G314:H314"/>
    <mergeCell ref="A311:B311"/>
    <mergeCell ref="E311:F311"/>
    <mergeCell ref="G311:H311"/>
    <mergeCell ref="A312:B312"/>
    <mergeCell ref="E312:F312"/>
    <mergeCell ref="G312:H312"/>
    <mergeCell ref="A309:B309"/>
    <mergeCell ref="E309:F309"/>
    <mergeCell ref="G309:H309"/>
    <mergeCell ref="A310:B310"/>
    <mergeCell ref="E310:F310"/>
    <mergeCell ref="G310:H310"/>
    <mergeCell ref="A307:B307"/>
    <mergeCell ref="E307:F307"/>
    <mergeCell ref="G307:H307"/>
    <mergeCell ref="A308:B308"/>
    <mergeCell ref="E308:F308"/>
    <mergeCell ref="G308:H308"/>
    <mergeCell ref="A305:B305"/>
    <mergeCell ref="E305:F305"/>
    <mergeCell ref="G305:H305"/>
    <mergeCell ref="A306:B306"/>
    <mergeCell ref="E306:F306"/>
    <mergeCell ref="G306:H306"/>
    <mergeCell ref="A303:B303"/>
    <mergeCell ref="E303:F303"/>
    <mergeCell ref="G303:H303"/>
    <mergeCell ref="A304:B304"/>
    <mergeCell ref="E304:F304"/>
    <mergeCell ref="G304:H304"/>
    <mergeCell ref="A301:B301"/>
    <mergeCell ref="E301:F301"/>
    <mergeCell ref="G301:H301"/>
    <mergeCell ref="A302:B302"/>
    <mergeCell ref="E302:F302"/>
    <mergeCell ref="G302:H302"/>
    <mergeCell ref="A299:B299"/>
    <mergeCell ref="E299:F299"/>
    <mergeCell ref="G299:H299"/>
    <mergeCell ref="A300:B300"/>
    <mergeCell ref="E300:F300"/>
    <mergeCell ref="G300:H300"/>
    <mergeCell ref="A297:B297"/>
    <mergeCell ref="E297:F297"/>
    <mergeCell ref="G297:H297"/>
    <mergeCell ref="A298:B298"/>
    <mergeCell ref="E298:F298"/>
    <mergeCell ref="G298:H298"/>
    <mergeCell ref="A295:B295"/>
    <mergeCell ref="E295:F295"/>
    <mergeCell ref="G295:H295"/>
    <mergeCell ref="A296:B296"/>
    <mergeCell ref="E296:F296"/>
    <mergeCell ref="G296:H296"/>
    <mergeCell ref="A293:B293"/>
    <mergeCell ref="E293:F293"/>
    <mergeCell ref="G293:H293"/>
    <mergeCell ref="A294:B294"/>
    <mergeCell ref="E294:F294"/>
    <mergeCell ref="G294:H294"/>
    <mergeCell ref="A292:B292"/>
    <mergeCell ref="E292:F292"/>
    <mergeCell ref="G292:H292"/>
    <mergeCell ref="A290:B290"/>
    <mergeCell ref="E290:F290"/>
    <mergeCell ref="G290:H290"/>
    <mergeCell ref="A291:B291"/>
    <mergeCell ref="E291:F291"/>
    <mergeCell ref="G291:H291"/>
    <mergeCell ref="A288:B288"/>
    <mergeCell ref="E288:F288"/>
    <mergeCell ref="G288:H288"/>
    <mergeCell ref="A289:B289"/>
    <mergeCell ref="E289:F289"/>
    <mergeCell ref="G289:H289"/>
    <mergeCell ref="A286:B286"/>
    <mergeCell ref="E286:F286"/>
    <mergeCell ref="G286:H286"/>
    <mergeCell ref="A287:B287"/>
    <mergeCell ref="E287:F287"/>
    <mergeCell ref="G287:H287"/>
    <mergeCell ref="A284:B284"/>
    <mergeCell ref="E284:F284"/>
    <mergeCell ref="G284:H284"/>
    <mergeCell ref="A285:B285"/>
    <mergeCell ref="E285:F285"/>
    <mergeCell ref="G285:H285"/>
    <mergeCell ref="A282:B282"/>
    <mergeCell ref="E282:F282"/>
    <mergeCell ref="G282:H282"/>
    <mergeCell ref="A283:B283"/>
    <mergeCell ref="E283:F283"/>
    <mergeCell ref="G283:H283"/>
    <mergeCell ref="A280:B280"/>
    <mergeCell ref="E280:F280"/>
    <mergeCell ref="G280:H280"/>
    <mergeCell ref="A281:B281"/>
    <mergeCell ref="E281:F281"/>
    <mergeCell ref="G281:H281"/>
    <mergeCell ref="A278:B278"/>
    <mergeCell ref="E278:F278"/>
    <mergeCell ref="G278:H278"/>
    <mergeCell ref="A279:B279"/>
    <mergeCell ref="E279:F279"/>
    <mergeCell ref="G279:H279"/>
    <mergeCell ref="A276:B276"/>
    <mergeCell ref="E276:F276"/>
    <mergeCell ref="G276:H276"/>
    <mergeCell ref="A277:B277"/>
    <mergeCell ref="E277:F277"/>
    <mergeCell ref="G277:H277"/>
    <mergeCell ref="A274:B274"/>
    <mergeCell ref="E274:F274"/>
    <mergeCell ref="G274:H274"/>
    <mergeCell ref="A275:B275"/>
    <mergeCell ref="E275:F275"/>
    <mergeCell ref="G275:H275"/>
    <mergeCell ref="A272:B272"/>
    <mergeCell ref="E272:F272"/>
    <mergeCell ref="G272:H272"/>
    <mergeCell ref="A273:B273"/>
    <mergeCell ref="E273:F273"/>
    <mergeCell ref="G273:H273"/>
    <mergeCell ref="A270:B270"/>
    <mergeCell ref="E270:F270"/>
    <mergeCell ref="G270:H270"/>
    <mergeCell ref="A271:B271"/>
    <mergeCell ref="E271:F271"/>
    <mergeCell ref="G271:H271"/>
    <mergeCell ref="A268:B268"/>
    <mergeCell ref="E268:F268"/>
    <mergeCell ref="G268:H268"/>
    <mergeCell ref="A269:B269"/>
    <mergeCell ref="E269:F269"/>
    <mergeCell ref="G269:H269"/>
    <mergeCell ref="A266:B266"/>
    <mergeCell ref="E266:F266"/>
    <mergeCell ref="G266:H266"/>
    <mergeCell ref="A267:B267"/>
    <mergeCell ref="E267:F267"/>
    <mergeCell ref="G267:H267"/>
    <mergeCell ref="A264:B264"/>
    <mergeCell ref="E264:F264"/>
    <mergeCell ref="G264:H264"/>
    <mergeCell ref="A265:B265"/>
    <mergeCell ref="E265:F265"/>
    <mergeCell ref="G265:H265"/>
    <mergeCell ref="A262:B262"/>
    <mergeCell ref="E262:F262"/>
    <mergeCell ref="G262:H262"/>
    <mergeCell ref="A263:B263"/>
    <mergeCell ref="E263:F263"/>
    <mergeCell ref="G263:H263"/>
    <mergeCell ref="A260:B260"/>
    <mergeCell ref="E260:F260"/>
    <mergeCell ref="G260:H260"/>
    <mergeCell ref="A261:B261"/>
    <mergeCell ref="E261:F261"/>
    <mergeCell ref="G261:H261"/>
    <mergeCell ref="A258:B258"/>
    <mergeCell ref="E258:F258"/>
    <mergeCell ref="G258:H258"/>
    <mergeCell ref="A259:B259"/>
    <mergeCell ref="E259:F259"/>
    <mergeCell ref="G259:H259"/>
    <mergeCell ref="A256:B256"/>
    <mergeCell ref="E256:F256"/>
    <mergeCell ref="G256:H256"/>
    <mergeCell ref="A257:B257"/>
    <mergeCell ref="E257:F257"/>
    <mergeCell ref="G257:H257"/>
    <mergeCell ref="A254:B254"/>
    <mergeCell ref="E254:F254"/>
    <mergeCell ref="G254:H254"/>
    <mergeCell ref="A255:B255"/>
    <mergeCell ref="E255:F255"/>
    <mergeCell ref="G255:H255"/>
    <mergeCell ref="A252:B252"/>
    <mergeCell ref="E252:F252"/>
    <mergeCell ref="G252:H252"/>
    <mergeCell ref="A253:B253"/>
    <mergeCell ref="E253:F253"/>
    <mergeCell ref="G253:H253"/>
    <mergeCell ref="A250:B250"/>
    <mergeCell ref="E250:F250"/>
    <mergeCell ref="G250:H250"/>
    <mergeCell ref="A251:B251"/>
    <mergeCell ref="E251:F251"/>
    <mergeCell ref="G251:H251"/>
    <mergeCell ref="A248:B248"/>
    <mergeCell ref="E248:F248"/>
    <mergeCell ref="G248:H248"/>
    <mergeCell ref="A249:B249"/>
    <mergeCell ref="E249:F249"/>
    <mergeCell ref="G249:H249"/>
    <mergeCell ref="A246:B246"/>
    <mergeCell ref="E246:F246"/>
    <mergeCell ref="G246:H246"/>
    <mergeCell ref="A247:B247"/>
    <mergeCell ref="E247:F247"/>
    <mergeCell ref="G247:H247"/>
    <mergeCell ref="A244:B244"/>
    <mergeCell ref="E244:F244"/>
    <mergeCell ref="G244:H244"/>
    <mergeCell ref="A245:B245"/>
    <mergeCell ref="E245:F245"/>
    <mergeCell ref="G245:H245"/>
    <mergeCell ref="A242:B242"/>
    <mergeCell ref="E242:F242"/>
    <mergeCell ref="G242:H242"/>
    <mergeCell ref="A243:B243"/>
    <mergeCell ref="E243:F243"/>
    <mergeCell ref="G243:H243"/>
    <mergeCell ref="A240:B240"/>
    <mergeCell ref="E240:F240"/>
    <mergeCell ref="G240:H240"/>
    <mergeCell ref="A241:B241"/>
    <mergeCell ref="E241:F241"/>
    <mergeCell ref="G241:H241"/>
    <mergeCell ref="A238:B238"/>
    <mergeCell ref="E238:F238"/>
    <mergeCell ref="G238:H238"/>
    <mergeCell ref="A239:B239"/>
    <mergeCell ref="E239:F239"/>
    <mergeCell ref="G239:H239"/>
    <mergeCell ref="A236:B236"/>
    <mergeCell ref="E236:F236"/>
    <mergeCell ref="G236:H236"/>
    <mergeCell ref="A237:B237"/>
    <mergeCell ref="E237:F237"/>
    <mergeCell ref="G237:H237"/>
    <mergeCell ref="A234:B234"/>
    <mergeCell ref="E234:F234"/>
    <mergeCell ref="G234:H234"/>
    <mergeCell ref="A235:B235"/>
    <mergeCell ref="E235:F235"/>
    <mergeCell ref="G235:H235"/>
    <mergeCell ref="A232:B232"/>
    <mergeCell ref="E232:F232"/>
    <mergeCell ref="G232:H232"/>
    <mergeCell ref="A233:B233"/>
    <mergeCell ref="E233:F233"/>
    <mergeCell ref="G233:H233"/>
    <mergeCell ref="A230:B230"/>
    <mergeCell ref="E230:F230"/>
    <mergeCell ref="G230:H230"/>
    <mergeCell ref="A231:B231"/>
    <mergeCell ref="E231:F231"/>
    <mergeCell ref="G231:H231"/>
    <mergeCell ref="A228:B228"/>
    <mergeCell ref="E228:F228"/>
    <mergeCell ref="G228:H228"/>
    <mergeCell ref="A229:B229"/>
    <mergeCell ref="E229:F229"/>
    <mergeCell ref="G229:H229"/>
    <mergeCell ref="A226:B226"/>
    <mergeCell ref="E226:F226"/>
    <mergeCell ref="G226:H226"/>
    <mergeCell ref="A227:B227"/>
    <mergeCell ref="E227:F227"/>
    <mergeCell ref="G227:H227"/>
    <mergeCell ref="A224:B224"/>
    <mergeCell ref="E224:F224"/>
    <mergeCell ref="G224:H224"/>
    <mergeCell ref="A225:B225"/>
    <mergeCell ref="E225:F225"/>
    <mergeCell ref="G225:H225"/>
    <mergeCell ref="A222:B222"/>
    <mergeCell ref="E222:F222"/>
    <mergeCell ref="G222:H222"/>
    <mergeCell ref="A223:B223"/>
    <mergeCell ref="E223:F223"/>
    <mergeCell ref="G223:H223"/>
    <mergeCell ref="A220:B220"/>
    <mergeCell ref="E220:F220"/>
    <mergeCell ref="G220:H220"/>
    <mergeCell ref="A221:B221"/>
    <mergeCell ref="E221:F221"/>
    <mergeCell ref="G221:H221"/>
    <mergeCell ref="A218:B218"/>
    <mergeCell ref="E218:F218"/>
    <mergeCell ref="G218:H218"/>
    <mergeCell ref="A219:B219"/>
    <mergeCell ref="E219:F219"/>
    <mergeCell ref="G219:H219"/>
    <mergeCell ref="A216:B216"/>
    <mergeCell ref="E216:F216"/>
    <mergeCell ref="G216:H216"/>
    <mergeCell ref="A217:B217"/>
    <mergeCell ref="E217:F217"/>
    <mergeCell ref="G217:H217"/>
    <mergeCell ref="A214:B214"/>
    <mergeCell ref="E214:F214"/>
    <mergeCell ref="G214:H214"/>
    <mergeCell ref="A215:B215"/>
    <mergeCell ref="E215:F215"/>
    <mergeCell ref="G215:H215"/>
    <mergeCell ref="A212:B212"/>
    <mergeCell ref="E212:F212"/>
    <mergeCell ref="G212:H212"/>
    <mergeCell ref="A213:B213"/>
    <mergeCell ref="E213:F213"/>
    <mergeCell ref="G213:H213"/>
    <mergeCell ref="A210:B210"/>
    <mergeCell ref="E210:F210"/>
    <mergeCell ref="G210:H210"/>
    <mergeCell ref="A211:B211"/>
    <mergeCell ref="E211:F211"/>
    <mergeCell ref="G211:H211"/>
    <mergeCell ref="A208:B208"/>
    <mergeCell ref="E208:F208"/>
    <mergeCell ref="G208:H208"/>
    <mergeCell ref="A209:B209"/>
    <mergeCell ref="E209:F209"/>
    <mergeCell ref="G209:H209"/>
    <mergeCell ref="A206:B206"/>
    <mergeCell ref="E206:F206"/>
    <mergeCell ref="G206:H206"/>
    <mergeCell ref="A207:B207"/>
    <mergeCell ref="E207:F207"/>
    <mergeCell ref="G207:H207"/>
    <mergeCell ref="A204:B204"/>
    <mergeCell ref="E204:F204"/>
    <mergeCell ref="G204:H204"/>
    <mergeCell ref="A205:B205"/>
    <mergeCell ref="E205:F205"/>
    <mergeCell ref="G205:H205"/>
    <mergeCell ref="A202:B202"/>
    <mergeCell ref="E202:F202"/>
    <mergeCell ref="G202:H202"/>
    <mergeCell ref="A203:B203"/>
    <mergeCell ref="E203:F203"/>
    <mergeCell ref="G203:H203"/>
    <mergeCell ref="A200:B200"/>
    <mergeCell ref="E200:F200"/>
    <mergeCell ref="G200:H200"/>
    <mergeCell ref="A201:B201"/>
    <mergeCell ref="E201:F201"/>
    <mergeCell ref="G201:H201"/>
    <mergeCell ref="A198:B198"/>
    <mergeCell ref="E198:F198"/>
    <mergeCell ref="G198:H198"/>
    <mergeCell ref="A199:B199"/>
    <mergeCell ref="E199:F199"/>
    <mergeCell ref="G199:H199"/>
    <mergeCell ref="A196:B196"/>
    <mergeCell ref="E196:F196"/>
    <mergeCell ref="G196:H196"/>
    <mergeCell ref="A197:B197"/>
    <mergeCell ref="E197:F197"/>
    <mergeCell ref="G197:H197"/>
    <mergeCell ref="A194:B194"/>
    <mergeCell ref="E194:F194"/>
    <mergeCell ref="G194:H194"/>
    <mergeCell ref="A195:B195"/>
    <mergeCell ref="E195:F195"/>
    <mergeCell ref="G195:H195"/>
    <mergeCell ref="A192:B192"/>
    <mergeCell ref="E192:F192"/>
    <mergeCell ref="G192:H192"/>
    <mergeCell ref="A193:B193"/>
    <mergeCell ref="E193:F193"/>
    <mergeCell ref="G193:H193"/>
    <mergeCell ref="A190:B190"/>
    <mergeCell ref="E190:F190"/>
    <mergeCell ref="G190:H190"/>
    <mergeCell ref="A191:B191"/>
    <mergeCell ref="E191:F191"/>
    <mergeCell ref="G191:H191"/>
    <mergeCell ref="A188:B188"/>
    <mergeCell ref="E188:F188"/>
    <mergeCell ref="G188:H188"/>
    <mergeCell ref="A189:B189"/>
    <mergeCell ref="E189:F189"/>
    <mergeCell ref="G189:H189"/>
    <mergeCell ref="A186:B186"/>
    <mergeCell ref="E186:F186"/>
    <mergeCell ref="G186:H186"/>
    <mergeCell ref="A187:B187"/>
    <mergeCell ref="E187:F187"/>
    <mergeCell ref="G187:H187"/>
    <mergeCell ref="A184:B184"/>
    <mergeCell ref="E184:F184"/>
    <mergeCell ref="G184:H184"/>
    <mergeCell ref="A185:B185"/>
    <mergeCell ref="E185:F185"/>
    <mergeCell ref="G185:H185"/>
    <mergeCell ref="A182:B182"/>
    <mergeCell ref="E182:F182"/>
    <mergeCell ref="G182:H182"/>
    <mergeCell ref="A183:B183"/>
    <mergeCell ref="E183:F183"/>
    <mergeCell ref="G183:H183"/>
    <mergeCell ref="A181:B181"/>
    <mergeCell ref="E181:F181"/>
    <mergeCell ref="G181:H181"/>
    <mergeCell ref="A179:B179"/>
    <mergeCell ref="E179:F179"/>
    <mergeCell ref="G179:H179"/>
    <mergeCell ref="A180:B180"/>
    <mergeCell ref="E180:F180"/>
    <mergeCell ref="G180:H180"/>
    <mergeCell ref="A177:B177"/>
    <mergeCell ref="E177:F177"/>
    <mergeCell ref="G177:H177"/>
    <mergeCell ref="A178:B178"/>
    <mergeCell ref="E178:F178"/>
    <mergeCell ref="G178:H178"/>
    <mergeCell ref="A175:B175"/>
    <mergeCell ref="E175:F175"/>
    <mergeCell ref="G175:H175"/>
    <mergeCell ref="A176:B176"/>
    <mergeCell ref="E176:F176"/>
    <mergeCell ref="G176:H176"/>
    <mergeCell ref="A173:B173"/>
    <mergeCell ref="E173:F173"/>
    <mergeCell ref="G173:H173"/>
    <mergeCell ref="A174:B174"/>
    <mergeCell ref="E174:F174"/>
    <mergeCell ref="G174:H174"/>
    <mergeCell ref="A171:B171"/>
    <mergeCell ref="E171:F171"/>
    <mergeCell ref="G171:H171"/>
    <mergeCell ref="A172:B172"/>
    <mergeCell ref="E172:F172"/>
    <mergeCell ref="G172:H172"/>
    <mergeCell ref="A169:B169"/>
    <mergeCell ref="E169:F169"/>
    <mergeCell ref="G169:H169"/>
    <mergeCell ref="A170:B170"/>
    <mergeCell ref="E170:F170"/>
    <mergeCell ref="G170:H170"/>
    <mergeCell ref="A167:B167"/>
    <mergeCell ref="E167:F167"/>
    <mergeCell ref="G167:H167"/>
    <mergeCell ref="A168:B168"/>
    <mergeCell ref="E168:F168"/>
    <mergeCell ref="G168:H168"/>
    <mergeCell ref="A165:B165"/>
    <mergeCell ref="E165:F165"/>
    <mergeCell ref="G165:H165"/>
    <mergeCell ref="A166:B166"/>
    <mergeCell ref="E166:F166"/>
    <mergeCell ref="G166:H166"/>
    <mergeCell ref="A163:B163"/>
    <mergeCell ref="E163:F163"/>
    <mergeCell ref="G163:H163"/>
    <mergeCell ref="A164:B164"/>
    <mergeCell ref="E164:F164"/>
    <mergeCell ref="G164:H164"/>
    <mergeCell ref="A161:B161"/>
    <mergeCell ref="E161:F161"/>
    <mergeCell ref="G161:H161"/>
    <mergeCell ref="A162:B162"/>
    <mergeCell ref="E162:F162"/>
    <mergeCell ref="G162:H162"/>
    <mergeCell ref="A160:B160"/>
    <mergeCell ref="E160:F160"/>
    <mergeCell ref="G160:H160"/>
    <mergeCell ref="A158:B158"/>
    <mergeCell ref="E158:F158"/>
    <mergeCell ref="G158:H158"/>
    <mergeCell ref="A159:B159"/>
    <mergeCell ref="E159:F159"/>
    <mergeCell ref="G159:H159"/>
    <mergeCell ref="A156:B156"/>
    <mergeCell ref="E156:F156"/>
    <mergeCell ref="G156:H156"/>
    <mergeCell ref="A157:B157"/>
    <mergeCell ref="E157:F157"/>
    <mergeCell ref="G157:H157"/>
    <mergeCell ref="A154:B154"/>
    <mergeCell ref="E154:F154"/>
    <mergeCell ref="G154:H154"/>
    <mergeCell ref="A155:B155"/>
    <mergeCell ref="E155:F155"/>
    <mergeCell ref="G155:H155"/>
    <mergeCell ref="A152:B152"/>
    <mergeCell ref="E152:F152"/>
    <mergeCell ref="G152:H152"/>
    <mergeCell ref="A153:B153"/>
    <mergeCell ref="E153:F153"/>
    <mergeCell ref="G153:H153"/>
    <mergeCell ref="A150:B150"/>
    <mergeCell ref="E150:F150"/>
    <mergeCell ref="G150:H150"/>
    <mergeCell ref="A151:B151"/>
    <mergeCell ref="E151:F151"/>
    <mergeCell ref="G151:H151"/>
    <mergeCell ref="A148:B148"/>
    <mergeCell ref="E148:F148"/>
    <mergeCell ref="G148:H148"/>
    <mergeCell ref="A149:B149"/>
    <mergeCell ref="E149:F149"/>
    <mergeCell ref="G149:H149"/>
    <mergeCell ref="A146:B146"/>
    <mergeCell ref="E146:F146"/>
    <mergeCell ref="G146:H146"/>
    <mergeCell ref="A147:B147"/>
    <mergeCell ref="E147:F147"/>
    <mergeCell ref="G147:H147"/>
    <mergeCell ref="A144:B144"/>
    <mergeCell ref="E144:F144"/>
    <mergeCell ref="G144:H144"/>
    <mergeCell ref="A145:B145"/>
    <mergeCell ref="E145:F145"/>
    <mergeCell ref="G145:H145"/>
    <mergeCell ref="A142:B142"/>
    <mergeCell ref="E142:F142"/>
    <mergeCell ref="G142:H142"/>
    <mergeCell ref="A143:B143"/>
    <mergeCell ref="E143:F143"/>
    <mergeCell ref="G143:H143"/>
    <mergeCell ref="A140:B140"/>
    <mergeCell ref="E140:F140"/>
    <mergeCell ref="G140:H140"/>
    <mergeCell ref="A141:B141"/>
    <mergeCell ref="E141:F141"/>
    <mergeCell ref="G141:H141"/>
    <mergeCell ref="A138:B138"/>
    <mergeCell ref="E138:F138"/>
    <mergeCell ref="G138:H138"/>
    <mergeCell ref="A139:B139"/>
    <mergeCell ref="E139:F139"/>
    <mergeCell ref="G139:H139"/>
    <mergeCell ref="A136:B136"/>
    <mergeCell ref="E136:F136"/>
    <mergeCell ref="G136:H136"/>
    <mergeCell ref="A137:B137"/>
    <mergeCell ref="E137:F137"/>
    <mergeCell ref="G137:H137"/>
    <mergeCell ref="A134:B134"/>
    <mergeCell ref="E134:F134"/>
    <mergeCell ref="G134:H134"/>
    <mergeCell ref="A135:B135"/>
    <mergeCell ref="E135:F135"/>
    <mergeCell ref="G135:H135"/>
    <mergeCell ref="A132:B132"/>
    <mergeCell ref="E132:F132"/>
    <mergeCell ref="G132:H132"/>
    <mergeCell ref="A133:B133"/>
    <mergeCell ref="E133:F133"/>
    <mergeCell ref="G133:H133"/>
    <mergeCell ref="A131:B131"/>
    <mergeCell ref="E131:F131"/>
    <mergeCell ref="G131:H131"/>
    <mergeCell ref="A129:B129"/>
    <mergeCell ref="E129:F129"/>
    <mergeCell ref="G129:H129"/>
    <mergeCell ref="A130:B130"/>
    <mergeCell ref="E130:F130"/>
    <mergeCell ref="G130:H130"/>
    <mergeCell ref="A128:B128"/>
    <mergeCell ref="E128:F128"/>
    <mergeCell ref="G128:H128"/>
    <mergeCell ref="A126:B126"/>
    <mergeCell ref="E126:F126"/>
    <mergeCell ref="G126:H126"/>
    <mergeCell ref="A127:B127"/>
    <mergeCell ref="E127:F127"/>
    <mergeCell ref="G127:H127"/>
    <mergeCell ref="A124:B124"/>
    <mergeCell ref="E124:F124"/>
    <mergeCell ref="G124:H124"/>
    <mergeCell ref="A125:B125"/>
    <mergeCell ref="E125:F125"/>
    <mergeCell ref="G125:H125"/>
    <mergeCell ref="A122:B122"/>
    <mergeCell ref="E122:F122"/>
    <mergeCell ref="G122:H122"/>
    <mergeCell ref="A123:B123"/>
    <mergeCell ref="E123:F123"/>
    <mergeCell ref="G123:H123"/>
    <mergeCell ref="A120:B120"/>
    <mergeCell ref="E120:F120"/>
    <mergeCell ref="G120:H120"/>
    <mergeCell ref="A121:B121"/>
    <mergeCell ref="E121:F121"/>
    <mergeCell ref="G121:H121"/>
    <mergeCell ref="A118:B118"/>
    <mergeCell ref="E118:F118"/>
    <mergeCell ref="G118:H118"/>
    <mergeCell ref="A119:B119"/>
    <mergeCell ref="E119:F119"/>
    <mergeCell ref="G119:H119"/>
    <mergeCell ref="A116:B116"/>
    <mergeCell ref="E116:F116"/>
    <mergeCell ref="G116:H116"/>
    <mergeCell ref="A117:B117"/>
    <mergeCell ref="E117:F117"/>
    <mergeCell ref="G117:H117"/>
    <mergeCell ref="A115:B115"/>
    <mergeCell ref="E115:F115"/>
    <mergeCell ref="G115:H115"/>
    <mergeCell ref="A114:B114"/>
    <mergeCell ref="E114:F114"/>
    <mergeCell ref="G114:H114"/>
    <mergeCell ref="A113:B113"/>
    <mergeCell ref="E113:F113"/>
    <mergeCell ref="G113:H113"/>
    <mergeCell ref="A111:B111"/>
    <mergeCell ref="E111:F111"/>
    <mergeCell ref="G111:H111"/>
    <mergeCell ref="A112:B112"/>
    <mergeCell ref="E112:F112"/>
    <mergeCell ref="G112:H112"/>
    <mergeCell ref="A109:B109"/>
    <mergeCell ref="E109:F109"/>
    <mergeCell ref="G109:H109"/>
    <mergeCell ref="A110:B110"/>
    <mergeCell ref="E110:F110"/>
    <mergeCell ref="G110:H110"/>
    <mergeCell ref="A107:B107"/>
    <mergeCell ref="E107:F107"/>
    <mergeCell ref="G107:H107"/>
    <mergeCell ref="A108:B108"/>
    <mergeCell ref="E108:F108"/>
    <mergeCell ref="G108:H108"/>
    <mergeCell ref="A105:B105"/>
    <mergeCell ref="E105:F105"/>
    <mergeCell ref="G105:H105"/>
    <mergeCell ref="A106:B106"/>
    <mergeCell ref="E106:F106"/>
    <mergeCell ref="G106:H106"/>
    <mergeCell ref="A103:B103"/>
    <mergeCell ref="E103:F103"/>
    <mergeCell ref="G103:H103"/>
    <mergeCell ref="A104:B104"/>
    <mergeCell ref="E104:F104"/>
    <mergeCell ref="G104:H104"/>
    <mergeCell ref="A101:B101"/>
    <mergeCell ref="E101:F101"/>
    <mergeCell ref="G101:H101"/>
    <mergeCell ref="A102:B102"/>
    <mergeCell ref="E102:F102"/>
    <mergeCell ref="G102:H102"/>
    <mergeCell ref="A99:B99"/>
    <mergeCell ref="E99:F99"/>
    <mergeCell ref="G99:H99"/>
    <mergeCell ref="A100:B100"/>
    <mergeCell ref="E100:F100"/>
    <mergeCell ref="G100:H100"/>
    <mergeCell ref="A97:B97"/>
    <mergeCell ref="E97:F97"/>
    <mergeCell ref="G97:H97"/>
    <mergeCell ref="A98:B98"/>
    <mergeCell ref="E98:F98"/>
    <mergeCell ref="G98:H98"/>
    <mergeCell ref="A95:B95"/>
    <mergeCell ref="E95:F95"/>
    <mergeCell ref="G95:H95"/>
    <mergeCell ref="A96:B96"/>
    <mergeCell ref="E96:F96"/>
    <mergeCell ref="G96:H96"/>
    <mergeCell ref="A93:B93"/>
    <mergeCell ref="E93:F93"/>
    <mergeCell ref="G93:H93"/>
    <mergeCell ref="A94:B94"/>
    <mergeCell ref="E94:F94"/>
    <mergeCell ref="G94:H94"/>
    <mergeCell ref="A91:B91"/>
    <mergeCell ref="E91:F91"/>
    <mergeCell ref="G91:H91"/>
    <mergeCell ref="A92:B92"/>
    <mergeCell ref="E92:F92"/>
    <mergeCell ref="G92:H92"/>
    <mergeCell ref="A89:B89"/>
    <mergeCell ref="E89:F89"/>
    <mergeCell ref="G89:H89"/>
    <mergeCell ref="A90:B90"/>
    <mergeCell ref="E90:F90"/>
    <mergeCell ref="G90:H90"/>
    <mergeCell ref="A87:B87"/>
    <mergeCell ref="E87:F87"/>
    <mergeCell ref="G87:H87"/>
    <mergeCell ref="A88:B88"/>
    <mergeCell ref="E88:F88"/>
    <mergeCell ref="G88:H88"/>
    <mergeCell ref="A85:B85"/>
    <mergeCell ref="E85:F85"/>
    <mergeCell ref="G85:H85"/>
    <mergeCell ref="A86:B86"/>
    <mergeCell ref="E86:F86"/>
    <mergeCell ref="G86:H86"/>
    <mergeCell ref="A83:B83"/>
    <mergeCell ref="E83:F83"/>
    <mergeCell ref="G83:H83"/>
    <mergeCell ref="A84:B84"/>
    <mergeCell ref="E84:F84"/>
    <mergeCell ref="G84:H84"/>
    <mergeCell ref="A81:B81"/>
    <mergeCell ref="E81:F81"/>
    <mergeCell ref="G81:H81"/>
    <mergeCell ref="A82:B82"/>
    <mergeCell ref="E82:F82"/>
    <mergeCell ref="G82:H82"/>
    <mergeCell ref="A79:B79"/>
    <mergeCell ref="E79:F79"/>
    <mergeCell ref="G79:H79"/>
    <mergeCell ref="A80:B80"/>
    <mergeCell ref="E80:F80"/>
    <mergeCell ref="G80:H80"/>
    <mergeCell ref="A77:B77"/>
    <mergeCell ref="E77:F77"/>
    <mergeCell ref="G77:H77"/>
    <mergeCell ref="A78:B78"/>
    <mergeCell ref="E78:F78"/>
    <mergeCell ref="G78:H78"/>
    <mergeCell ref="A75:B75"/>
    <mergeCell ref="E75:F75"/>
    <mergeCell ref="G75:H75"/>
    <mergeCell ref="A76:B76"/>
    <mergeCell ref="E76:F76"/>
    <mergeCell ref="G76:H76"/>
    <mergeCell ref="A73:B73"/>
    <mergeCell ref="E73:F73"/>
    <mergeCell ref="G73:H73"/>
    <mergeCell ref="A74:B74"/>
    <mergeCell ref="E74:F74"/>
    <mergeCell ref="G74:H74"/>
    <mergeCell ref="A71:B71"/>
    <mergeCell ref="E71:F71"/>
    <mergeCell ref="G71:H71"/>
    <mergeCell ref="A72:B72"/>
    <mergeCell ref="E72:F72"/>
    <mergeCell ref="G72:H72"/>
    <mergeCell ref="A69:B69"/>
    <mergeCell ref="E69:F69"/>
    <mergeCell ref="G69:H69"/>
    <mergeCell ref="A70:B70"/>
    <mergeCell ref="E70:F70"/>
    <mergeCell ref="G70:H70"/>
    <mergeCell ref="A67:B67"/>
    <mergeCell ref="E67:F67"/>
    <mergeCell ref="G67:H67"/>
    <mergeCell ref="A68:B68"/>
    <mergeCell ref="E68:F68"/>
    <mergeCell ref="G68:H68"/>
    <mergeCell ref="A65:B65"/>
    <mergeCell ref="E65:F65"/>
    <mergeCell ref="G65:H65"/>
    <mergeCell ref="A66:B66"/>
    <mergeCell ref="E66:F66"/>
    <mergeCell ref="G66:H66"/>
    <mergeCell ref="A63:B63"/>
    <mergeCell ref="E63:F63"/>
    <mergeCell ref="G63:H63"/>
    <mergeCell ref="A64:B64"/>
    <mergeCell ref="E64:F64"/>
    <mergeCell ref="G64:H64"/>
    <mergeCell ref="A61:B61"/>
    <mergeCell ref="E61:F61"/>
    <mergeCell ref="G61:H61"/>
    <mergeCell ref="A62:B62"/>
    <mergeCell ref="E62:F62"/>
    <mergeCell ref="G62:H62"/>
    <mergeCell ref="A59:B59"/>
    <mergeCell ref="E59:F59"/>
    <mergeCell ref="G59:H59"/>
    <mergeCell ref="A60:B60"/>
    <mergeCell ref="E60:F60"/>
    <mergeCell ref="G60:H60"/>
    <mergeCell ref="A57:B57"/>
    <mergeCell ref="E57:F57"/>
    <mergeCell ref="G57:H57"/>
    <mergeCell ref="A58:B58"/>
    <mergeCell ref="E58:F58"/>
    <mergeCell ref="G58:H58"/>
    <mergeCell ref="A55:B55"/>
    <mergeCell ref="E55:F55"/>
    <mergeCell ref="G55:H55"/>
    <mergeCell ref="A56:B56"/>
    <mergeCell ref="E56:F56"/>
    <mergeCell ref="G56:H56"/>
    <mergeCell ref="A53:B53"/>
    <mergeCell ref="E53:F53"/>
    <mergeCell ref="G53:H53"/>
    <mergeCell ref="A54:B54"/>
    <mergeCell ref="E54:F54"/>
    <mergeCell ref="G54:H54"/>
    <mergeCell ref="A51:B51"/>
    <mergeCell ref="E51:F51"/>
    <mergeCell ref="G51:H51"/>
    <mergeCell ref="A52:B52"/>
    <mergeCell ref="E52:F52"/>
    <mergeCell ref="G52:H52"/>
    <mergeCell ref="A49:B49"/>
    <mergeCell ref="E49:F49"/>
    <mergeCell ref="G49:H49"/>
    <mergeCell ref="A50:B50"/>
    <mergeCell ref="E50:F50"/>
    <mergeCell ref="G50:H50"/>
    <mergeCell ref="A47:B47"/>
    <mergeCell ref="E47:F47"/>
    <mergeCell ref="G47:H47"/>
    <mergeCell ref="A48:B48"/>
    <mergeCell ref="E48:F48"/>
    <mergeCell ref="G48:H48"/>
    <mergeCell ref="A45:B45"/>
    <mergeCell ref="E45:F45"/>
    <mergeCell ref="G45:H45"/>
    <mergeCell ref="A46:B46"/>
    <mergeCell ref="E46:F46"/>
    <mergeCell ref="G46:H46"/>
    <mergeCell ref="A43:B43"/>
    <mergeCell ref="E43:F43"/>
    <mergeCell ref="G43:H43"/>
    <mergeCell ref="A44:B44"/>
    <mergeCell ref="E44:F44"/>
    <mergeCell ref="G44:H44"/>
    <mergeCell ref="A41:B41"/>
    <mergeCell ref="E41:F41"/>
    <mergeCell ref="G41:H41"/>
    <mergeCell ref="A42:B42"/>
    <mergeCell ref="E42:F42"/>
    <mergeCell ref="G42:H42"/>
    <mergeCell ref="A39:B39"/>
    <mergeCell ref="E39:F39"/>
    <mergeCell ref="G39:H39"/>
    <mergeCell ref="A40:B40"/>
    <mergeCell ref="E40:F40"/>
    <mergeCell ref="G40:H40"/>
    <mergeCell ref="A37:B37"/>
    <mergeCell ref="E37:F37"/>
    <mergeCell ref="G37:H37"/>
    <mergeCell ref="A38:B38"/>
    <mergeCell ref="E38:F38"/>
    <mergeCell ref="G38:H38"/>
    <mergeCell ref="A35:B35"/>
    <mergeCell ref="E35:F35"/>
    <mergeCell ref="G35:H35"/>
    <mergeCell ref="A36:B36"/>
    <mergeCell ref="E36:F36"/>
    <mergeCell ref="G36:H36"/>
    <mergeCell ref="A33:B33"/>
    <mergeCell ref="E33:F33"/>
    <mergeCell ref="G33:H33"/>
    <mergeCell ref="A34:B34"/>
    <mergeCell ref="E34:F34"/>
    <mergeCell ref="G34:H34"/>
    <mergeCell ref="A31:B31"/>
    <mergeCell ref="E31:F31"/>
    <mergeCell ref="G31:H31"/>
    <mergeCell ref="A32:B32"/>
    <mergeCell ref="E32:F32"/>
    <mergeCell ref="G32:H32"/>
    <mergeCell ref="A29:B29"/>
    <mergeCell ref="E29:F29"/>
    <mergeCell ref="G29:H29"/>
    <mergeCell ref="A30:B30"/>
    <mergeCell ref="E30:F30"/>
    <mergeCell ref="G30:H30"/>
    <mergeCell ref="A27:B27"/>
    <mergeCell ref="E27:F27"/>
    <mergeCell ref="G27:H27"/>
    <mergeCell ref="A28:B28"/>
    <mergeCell ref="E28:F28"/>
    <mergeCell ref="G28:H28"/>
    <mergeCell ref="A25:B25"/>
    <mergeCell ref="E25:F25"/>
    <mergeCell ref="G25:H25"/>
    <mergeCell ref="A26:B26"/>
    <mergeCell ref="E26:F26"/>
    <mergeCell ref="G26:H26"/>
    <mergeCell ref="A23:B23"/>
    <mergeCell ref="E23:F23"/>
    <mergeCell ref="G23:H23"/>
    <mergeCell ref="A24:B24"/>
    <mergeCell ref="E24:F24"/>
    <mergeCell ref="G24:H24"/>
    <mergeCell ref="A22:B22"/>
    <mergeCell ref="E22:F22"/>
    <mergeCell ref="G22:H22"/>
    <mergeCell ref="A20:B20"/>
    <mergeCell ref="E20:F20"/>
    <mergeCell ref="G20:H20"/>
    <mergeCell ref="A21:B21"/>
    <mergeCell ref="E21:F21"/>
    <mergeCell ref="G21:H21"/>
    <mergeCell ref="A18:B18"/>
    <mergeCell ref="E18:F18"/>
    <mergeCell ref="G18:H18"/>
    <mergeCell ref="A19:B19"/>
    <mergeCell ref="E19:F19"/>
    <mergeCell ref="G19:H19"/>
    <mergeCell ref="A16:B16"/>
    <mergeCell ref="E16:F16"/>
    <mergeCell ref="G16:H16"/>
    <mergeCell ref="A17:B17"/>
    <mergeCell ref="E17:F17"/>
    <mergeCell ref="G17:H17"/>
    <mergeCell ref="A14:B14"/>
    <mergeCell ref="E14:F14"/>
    <mergeCell ref="G14:H14"/>
    <mergeCell ref="A15:B15"/>
    <mergeCell ref="E15:F15"/>
    <mergeCell ref="G15:H15"/>
    <mergeCell ref="A12:B12"/>
    <mergeCell ref="E12:F12"/>
    <mergeCell ref="G12:H12"/>
    <mergeCell ref="A13:B13"/>
    <mergeCell ref="E13:F13"/>
    <mergeCell ref="G13:H13"/>
    <mergeCell ref="A11:B11"/>
    <mergeCell ref="E11:F11"/>
    <mergeCell ref="G11:H11"/>
    <mergeCell ref="I5:I10"/>
    <mergeCell ref="J5:J10"/>
    <mergeCell ref="L6:L10"/>
    <mergeCell ref="N6:N10"/>
    <mergeCell ref="O6:O10"/>
    <mergeCell ref="P6:P10"/>
    <mergeCell ref="M6:M10"/>
    <mergeCell ref="A5:B10"/>
    <mergeCell ref="C5:C10"/>
    <mergeCell ref="D5:D10"/>
    <mergeCell ref="E5:F10"/>
    <mergeCell ref="G5:H10"/>
    <mergeCell ref="K6:K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2015-03-27T13:16:23Z</cp:lastPrinted>
  <dcterms:modified xsi:type="dcterms:W3CDTF">2015-03-27T13:16:30Z</dcterms:modified>
  <cp:category/>
  <cp:version/>
  <cp:contentType/>
  <cp:contentStatus/>
</cp:coreProperties>
</file>