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<sst xmlns="http://schemas.openxmlformats.org/spreadsheetml/2006/main" count="447" uniqueCount="238">
  <si>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</si>
  <si>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</si>
  <si>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</si>
  <si>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</si>
  <si>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</si>
  <si>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</si>
  <si>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</si>
  <si>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</si>
  <si>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</si>
  <si>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</si>
  <si>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</si>
  <si>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</si>
  <si>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01010</t>
  </si>
  <si>
    <t>Infrastruktura wodociągowa i sanitacyjna wsi</t>
  </si>
  <si>
    <t>0920</t>
  </si>
  <si>
    <t>Pozostałe odsetki</t>
  </si>
  <si>
    <t>0970</t>
  </si>
  <si>
    <t>Wpływy z różnych dochodów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</si>
  <si>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</si>
  <si>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</si>
  <si>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</si>
  <si>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</si>
  <si>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</si>
  <si>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</si>
  <si>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150</t>
  </si>
  <si>
    <t>Przetwórstwo przemysłowe</t>
  </si>
  <si>
    <t>15095</t>
  </si>
  <si>
    <t>2020</t>
  </si>
  <si>
    <t>Dotacje celowe otrzymane z budżetu państwa na zadania bieżące realizowane przez gminę na podstawie porozumień z organami administracji rządowej</t>
  </si>
  <si>
    <t>600</t>
  </si>
  <si>
    <t>Transport i łączność</t>
  </si>
  <si>
    <t>60016</t>
  </si>
  <si>
    <t>Drogi publiczne gminne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</si>
  <si>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</si>
  <si>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</si>
  <si>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</si>
  <si>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</si>
  <si>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</si>
  <si>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</si>
  <si>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</si>
  <si>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</si>
  <si>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0690</t>
  </si>
  <si>
    <t>Wpływy z różnych opłat</t>
  </si>
  <si>
    <t>70095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</si>
  <si>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</si>
  <si>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</si>
  <si>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</si>
  <si>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</si>
  <si>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</si>
  <si>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</si>
  <si>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</si>
  <si>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</si>
  <si>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</si>
  <si>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</si>
  <si>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75022</t>
  </si>
  <si>
    <t>Rady gmin (miast i miast na prawach powiatu)</t>
  </si>
  <si>
    <t>75023</t>
  </si>
  <si>
    <t>Urzędy gmin (miast i miast na prawach powiatu)</t>
  </si>
  <si>
    <t>0570</t>
  </si>
  <si>
    <t>Grzywny, mandaty i inne kary pieniężne od osób fizycznych</t>
  </si>
  <si>
    <t>0740</t>
  </si>
  <si>
    <t>Wpływy z dywidend</t>
  </si>
  <si>
    <t>0830</t>
  </si>
  <si>
    <t>Wpływy z usług</t>
  </si>
  <si>
    <t>75075</t>
  </si>
  <si>
    <t>Promocja jednostek samorządu terytorialnego</t>
  </si>
  <si>
    <t>0960</t>
  </si>
  <si>
    <t>Otrzymane spadki, zapisy i darowizny w postaci pieniężnej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</si>
  <si>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</si>
  <si>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</si>
  <si>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</si>
  <si>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</si>
  <si>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</si>
  <si>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</si>
  <si>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</si>
  <si>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województw, wybory wójtów, burmistrzów i prezydentów miast oraz referenda gminne, powiatowe i wojewódzkie</t>
  </si>
  <si>
    <t>75113</t>
  </si>
  <si>
    <t>Wybory do Parlamentu Europejskiego</t>
  </si>
  <si>
    <t>754</t>
  </si>
  <si>
    <t>Bezpieczeństwo publiczne i ochrona przeciwpożarowa</t>
  </si>
  <si>
    <t>75412</t>
  </si>
  <si>
    <t>Ochotnicze straże pożarne</t>
  </si>
  <si>
    <t>2710</t>
  </si>
  <si>
    <t>Dotacja celowa otrzymana z tytułu pomocy finansowej udzielanej między jednostkami samorządu terytorialnego na dofinansowanie własnych zadań bieżących</t>
  </si>
  <si>
    <t>75414</t>
  </si>
  <si>
    <t>Obrona cywilna</t>
  </si>
  <si>
    <t>75416</t>
  </si>
  <si>
    <t>Straż gminna (miejska)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</si>
  <si>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</si>
  <si>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</si>
  <si>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</si>
  <si>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</si>
  <si>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</si>
  <si>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</si>
  <si>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</si>
  <si>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</si>
  <si>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</si>
  <si>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</si>
  <si>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</si>
  <si>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</si>
  <si>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</si>
  <si>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</si>
  <si>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</si>
  <si>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</si>
  <si>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</si>
  <si>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</si>
  <si>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</si>
  <si>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</si>
  <si>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</si>
  <si>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</si>
  <si>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</si>
  <si>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</si>
  <si>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</si>
  <si>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</si>
  <si>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</si>
  <si>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</si>
  <si>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</si>
  <si>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</si>
  <si>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</si>
  <si>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</si>
  <si>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</si>
  <si>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</si>
  <si>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</si>
  <si>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</si>
  <si>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</si>
  <si>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</si>
  <si>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</si>
  <si>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</si>
  <si>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</si>
  <si>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</si>
  <si>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</si>
  <si>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</si>
  <si>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</si>
  <si>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</si>
  <si>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</si>
  <si>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</si>
  <si>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</si>
  <si>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</si>
  <si>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</si>
  <si>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</si>
  <si>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2030</t>
  </si>
  <si>
    <t>Dotacje celowe otrzymane z budżetu państwa na realizację własnych zadań bieżących gmin (związków gmin)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</si>
  <si>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</si>
  <si>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</si>
  <si>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</si>
  <si>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</si>
  <si>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</si>
  <si>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</si>
  <si>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</si>
  <si>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</si>
  <si>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</si>
  <si>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</si>
  <si>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</si>
  <si>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</si>
  <si>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</si>
  <si>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</si>
  <si>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80148</t>
  </si>
  <si>
    <t>Stołówki szkolne i przedszkolne</t>
  </si>
  <si>
    <t>80195</t>
  </si>
  <si>
    <t>2009</t>
  </si>
  <si>
    <t>851</t>
  </si>
  <si>
    <t>Ochrona zdrowia</t>
  </si>
  <si>
    <t>85195</t>
  </si>
  <si>
    <t>852</t>
  </si>
  <si>
    <t>Pomoc społeczna</t>
  </si>
  <si>
    <t>85202</t>
  </si>
  <si>
    <t>Domy pomocy społecznej</t>
  </si>
  <si>
    <t>85206</t>
  </si>
  <si>
    <t>Wspieranie rodziny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</si>
  <si>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</si>
  <si>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</si>
  <si>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</si>
  <si>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</si>
  <si>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</si>
  <si>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</si>
  <si>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</si>
  <si>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</si>
  <si>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</si>
  <si>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</si>
  <si>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</si>
  <si>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</si>
  <si>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</si>
  <si>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</si>
  <si>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</si>
  <si>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</si>
  <si>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</si>
  <si>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</si>
  <si>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</si>
  <si>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</si>
  <si>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85415</t>
  </si>
  <si>
    <t>Pomoc materialna dla uczniów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</si>
  <si>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</si>
  <si>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</si>
  <si>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</si>
  <si>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</si>
  <si>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</si>
  <si>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</si>
  <si>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</si>
  <si>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</si>
  <si>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0580</t>
  </si>
  <si>
    <t>Grzywny i inne kary pieniężne od osób prawnych i innych jednostek organizacyjnych</t>
  </si>
  <si>
    <t>90003</t>
  </si>
  <si>
    <t>Oczyszczanie miast i wsi</t>
  </si>
  <si>
    <t>90019</t>
  </si>
  <si>
    <t>Wpływy i wydatki związane z gromadzeniem środków z opłat i kar za korzystanie ze środowiska</t>
  </si>
  <si>
    <t>90095</t>
  </si>
  <si>
    <t>razem:</t>
  </si>
  <si>
    <t>majątkowe</t>
  </si>
  <si>
    <t>6300</t>
  </si>
  <si>
    <t>Dotacja celowa otrzymana z tytułu pomocy finansowej udzielanej między jednostkami samorządu terytorialnego na dofinansowanie własnych zadań inwestycyjnych i zakupów inwestycyjnych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</si>
  <si>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</si>
  <si>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</si>
  <si>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</si>
  <si>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</si>
  <si>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</si>
  <si>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</si>
  <si>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75095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</si>
  <si>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</si>
  <si>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</si>
  <si>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6660</t>
  </si>
  <si>
    <t xml:space="preserve">Wpływy ze zwrotów dotacji oraz płatności, w tym wykorzystanych niezgodnie z przeznaczeniem lub wykorzystanych z naruszeniem procedur, o których mowa w art. 184 ustawy, pobranych nienależnie lub w nadmiernej wysokości, dotyczące dochodów majątkowych </t>
  </si>
  <si>
    <t>6290</t>
  </si>
  <si>
    <t>Środki na dofinansowanie własnych inwestycji gmin (związków gmin), powiatów (związków powiatów), samorządów województw, pozyskane z innych źródeł</t>
  </si>
  <si>
    <t>6330</t>
  </si>
  <si>
    <t>Dotacje celowe otrzymane z budżetu państwa na realizację inwestycji i zakupów inwestycyjnych własnych gmin (związków gmin)</t>
  </si>
  <si>
    <t>921</t>
  </si>
  <si>
    <t>Kultura i ochrona dziedzictwa narodowego</t>
  </si>
  <si>
    <t>92195</t>
  </si>
  <si>
    <t>Ogółem:</t>
  </si>
  <si>
    <t xml:space="preserve">Plan </t>
  </si>
  <si>
    <t>Wykonanie</t>
  </si>
  <si>
    <t>Procent
wykonania
6/5</t>
  </si>
  <si>
    <t>Tabela Nr 1
do sprawozdania z wykonania budżetu
Gminy Szydłowiec za 2014 rok</t>
  </si>
  <si>
    <t>DOCHODY BUDŻETU GMINY SZYDŁOWIEC ZA 2014 ROK</t>
  </si>
  <si>
    <t>75802</t>
  </si>
  <si>
    <t>2750</t>
  </si>
  <si>
    <t>Uzupełnienie subwencji ogólnej dla jednostek samorządu terytorialnego</t>
  </si>
  <si>
    <t>Środki na uzupełnienie dochodów gmin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</si>
</sst>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10" fontId="0" fillId="0" borderId="12" xfId="0" applyNumberFormat="1" applyFont="1" applyFill="1" applyBorder="1" applyAlignment="1" applyProtection="1">
      <alignment horizontal="right" vertical="center"/>
      <protection locked="0"/>
    </xf>
    <xf numFmtId="4" fontId="5" fillId="36" borderId="12" xfId="0" applyNumberFormat="1" applyFont="1" applyFill="1" applyBorder="1" applyAlignment="1" applyProtection="1">
      <alignment horizontal="right" vertical="center"/>
      <protection locked="0"/>
    </xf>
    <xf numFmtId="10" fontId="5" fillId="36" borderId="12" xfId="0" applyNumberFormat="1" applyFont="1" applyFill="1" applyBorder="1" applyAlignment="1" applyProtection="1">
      <alignment horizontal="right" vertical="center"/>
      <protection locked="0"/>
    </xf>
    <xf numFmtId="4" fontId="5" fillId="37" borderId="12" xfId="0" applyNumberFormat="1" applyFont="1" applyFill="1" applyBorder="1" applyAlignment="1" applyProtection="1">
      <alignment horizontal="right" vertical="center"/>
      <protection locked="0"/>
    </xf>
    <xf numFmtId="10" fontId="5" fillId="37" borderId="12" xfId="0" applyNumberFormat="1" applyFont="1" applyFill="1" applyBorder="1" applyAlignment="1" applyProtection="1">
      <alignment horizontal="right" vertical="center"/>
      <protection locked="0"/>
    </xf>
    <xf numFmtId="4" fontId="0" fillId="38" borderId="12" xfId="0" applyNumberFormat="1" applyFont="1" applyFill="1" applyBorder="1" applyAlignment="1" applyProtection="1">
      <alignment horizontal="right" vertical="center"/>
      <protection locked="0"/>
    </xf>
    <xf numFmtId="10" fontId="0" fillId="38" borderId="12" xfId="0" applyNumberFormat="1" applyFont="1" applyFill="1" applyBorder="1" applyAlignment="1" applyProtection="1">
      <alignment horizontal="right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33" borderId="13" xfId="0" applyNumberForma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3" xfId="0" applyNumberForma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4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 indent="1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4" fillId="4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4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top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41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41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41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showGridLines="0" tabSelected="1" zoomScalePageLayoutView="0" workbookViewId="0" topLeftCell="A1">
      <selection activeCell="M27" sqref="M27"/>
    </sheetView>
  </sheetViews>
  <sheetFormatPr defaultColWidth="9.33203125" defaultRowHeight="12.75"/>
  <cols>
    <col min="1" max="1" width="8.16015625" style="0" customWidth="1"/>
    <col min="2" max="2" width="10.16015625" style="0" customWidth="1"/>
    <col min="3" max="3" width="4.66015625" style="0" customWidth="1"/>
    <col min="4" max="4" width="5" style="0" customWidth="1"/>
    <col min="5" max="5" width="34.5" style="0" customWidth="1"/>
    <col min="6" max="6" width="0.4921875" style="0" customWidth="1"/>
    <col min="7" max="7" width="7" style="0" customWidth="1"/>
    <col min="8" max="8" width="4.83203125" style="0" customWidth="1"/>
    <col min="9" max="9" width="3" style="0" customWidth="1"/>
    <col min="10" max="10" width="5.83203125" style="0" customWidth="1"/>
    <col min="11" max="11" width="3" style="0" customWidth="1"/>
    <col min="12" max="12" width="0.4921875" style="0" customWidth="1"/>
    <col min="13" max="13" width="15.83203125" style="0" customWidth="1"/>
    <col min="14" max="14" width="14" style="0" customWidth="1"/>
  </cols>
  <sheetData>
    <row r="1" spans="1:14" ht="37.5" customHeight="1">
      <c r="A1" s="2"/>
      <c r="B1" s="2"/>
      <c r="C1" s="2"/>
      <c r="D1" s="3"/>
      <c r="E1" s="4"/>
      <c r="F1" s="39" t="s">
        <v>232</v>
      </c>
      <c r="G1" s="39"/>
      <c r="H1" s="39"/>
      <c r="I1" s="39"/>
      <c r="J1" s="39"/>
      <c r="K1" s="39"/>
      <c r="L1" s="39"/>
      <c r="M1" s="39"/>
      <c r="N1" s="39"/>
    </row>
    <row r="2" spans="1:9" ht="12.75">
      <c r="A2" s="2"/>
      <c r="B2" s="2"/>
      <c r="C2" s="2"/>
      <c r="D2" s="3"/>
      <c r="E2" s="4"/>
      <c r="F2" s="5"/>
      <c r="G2" s="5"/>
      <c r="H2" s="5"/>
      <c r="I2" s="5"/>
    </row>
    <row r="3" spans="1:14" ht="12.75">
      <c r="A3" s="40" t="s">
        <v>233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42.75" customHeight="1">
      <c r="A5" s="6" t="s">
        <v>0</v>
      </c>
      <c r="B5" s="6" t="s">
        <v>1</v>
      </c>
      <c r="C5" s="56" t="s">
        <v>2</v>
      </c>
      <c r="D5" s="57"/>
      <c r="E5" s="56" t="s">
        <v>3</v>
      </c>
      <c r="F5" s="58"/>
      <c r="G5" s="57"/>
      <c r="H5" s="56" t="s">
        <v>229</v>
      </c>
      <c r="I5" s="58"/>
      <c r="J5" s="58"/>
      <c r="K5" s="58"/>
      <c r="L5" s="58"/>
      <c r="M5" s="7" t="s">
        <v>230</v>
      </c>
      <c r="N5" s="7" t="s">
        <v>231</v>
      </c>
    </row>
    <row r="6" spans="1:14" ht="13.5" customHeight="1">
      <c r="A6" s="8" t="s">
        <v>4</v>
      </c>
      <c r="B6" s="8" t="s">
        <v>5</v>
      </c>
      <c r="C6" s="59" t="s">
        <v>6</v>
      </c>
      <c r="D6" s="59"/>
      <c r="E6" s="59" t="s">
        <v>7</v>
      </c>
      <c r="F6" s="59"/>
      <c r="G6" s="59"/>
      <c r="H6" s="59" t="s">
        <v>8</v>
      </c>
      <c r="I6" s="59"/>
      <c r="J6" s="59"/>
      <c r="K6" s="59"/>
      <c r="L6" s="60"/>
      <c r="M6" s="13">
        <v>7</v>
      </c>
      <c r="N6" s="13">
        <v>8</v>
      </c>
    </row>
    <row r="7" spans="1:14" ht="13.5" customHeight="1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  <c r="M7" s="12"/>
      <c r="N7" s="12"/>
    </row>
    <row r="8" spans="1:14" ht="13.5" customHeight="1">
      <c r="A8" s="9" t="s">
        <v>10</v>
      </c>
      <c r="B8" s="10"/>
      <c r="C8" s="44"/>
      <c r="D8" s="44"/>
      <c r="E8" s="53" t="s">
        <v>11</v>
      </c>
      <c r="F8" s="53"/>
      <c r="G8" s="53"/>
      <c r="H8" s="46">
        <v>81550</v>
      </c>
      <c r="I8" s="46"/>
      <c r="J8" s="46"/>
      <c r="K8" s="46"/>
      <c r="L8" s="47"/>
      <c r="M8" s="16">
        <f>SUM(M9,M12)</f>
        <v>81071.47</v>
      </c>
      <c r="N8" s="17">
        <f>SUM(M8/H8)</f>
        <v>0.9941320662170448</v>
      </c>
    </row>
    <row r="9" spans="1:14" ht="13.5" customHeight="1">
      <c r="A9" s="1"/>
      <c r="B9" s="11" t="s">
        <v>12</v>
      </c>
      <c r="C9" s="27"/>
      <c r="D9" s="27"/>
      <c r="E9" s="28" t="s">
        <v>13</v>
      </c>
      <c r="F9" s="28"/>
      <c r="G9" s="28"/>
      <c r="H9" s="29">
        <f>SUM(H10:L11)</f>
        <v>550</v>
      </c>
      <c r="I9" s="29"/>
      <c r="J9" s="29"/>
      <c r="K9" s="29"/>
      <c r="L9" s="30"/>
      <c r="M9" s="20">
        <f>SUM(M10:M11)</f>
        <v>532.23</v>
      </c>
      <c r="N9" s="21">
        <f aca="true" t="shared" si="0" ref="N9:N75">SUM(M9/H9)</f>
        <v>0.9676909090909092</v>
      </c>
    </row>
    <row r="10" spans="1:14" ht="15" customHeight="1">
      <c r="A10" s="1"/>
      <c r="B10" s="1"/>
      <c r="C10" s="32" t="s">
        <v>14</v>
      </c>
      <c r="D10" s="32"/>
      <c r="E10" s="24" t="s">
        <v>15</v>
      </c>
      <c r="F10" s="24"/>
      <c r="G10" s="24"/>
      <c r="H10" s="25">
        <v>138</v>
      </c>
      <c r="I10" s="25"/>
      <c r="J10" s="25"/>
      <c r="K10" s="25"/>
      <c r="L10" s="26"/>
      <c r="M10" s="14">
        <v>152.03</v>
      </c>
      <c r="N10" s="15">
        <f t="shared" si="0"/>
        <v>1.1016666666666666</v>
      </c>
    </row>
    <row r="11" spans="1:14" ht="15" customHeight="1">
      <c r="A11" s="1"/>
      <c r="B11" s="1"/>
      <c r="C11" s="32" t="s">
        <v>16</v>
      </c>
      <c r="D11" s="32"/>
      <c r="E11" s="24" t="s">
        <v>17</v>
      </c>
      <c r="F11" s="24"/>
      <c r="G11" s="24"/>
      <c r="H11" s="25">
        <v>412</v>
      </c>
      <c r="I11" s="25"/>
      <c r="J11" s="25"/>
      <c r="K11" s="25"/>
      <c r="L11" s="26"/>
      <c r="M11" s="14">
        <v>380.2</v>
      </c>
      <c r="N11" s="15">
        <f t="shared" si="0"/>
        <v>0.9228155339805825</v>
      </c>
    </row>
    <row r="12" spans="1:14" ht="13.5" customHeight="1">
      <c r="A12" s="1"/>
      <c r="B12" s="11" t="s">
        <v>18</v>
      </c>
      <c r="C12" s="27"/>
      <c r="D12" s="27"/>
      <c r="E12" s="28" t="s">
        <v>19</v>
      </c>
      <c r="F12" s="28"/>
      <c r="G12" s="28"/>
      <c r="H12" s="29">
        <v>81000</v>
      </c>
      <c r="I12" s="29"/>
      <c r="J12" s="29"/>
      <c r="K12" s="29"/>
      <c r="L12" s="30"/>
      <c r="M12" s="20">
        <f>SUM(M13:M14)</f>
        <v>80539.24</v>
      </c>
      <c r="N12" s="21">
        <f t="shared" si="0"/>
        <v>0.9943116049382716</v>
      </c>
    </row>
    <row r="13" spans="1:14" ht="54" customHeight="1">
      <c r="A13" s="1"/>
      <c r="B13" s="1"/>
      <c r="C13" s="32" t="s">
        <v>20</v>
      </c>
      <c r="D13" s="32"/>
      <c r="E13" s="24" t="s">
        <v>21</v>
      </c>
      <c r="F13" s="24"/>
      <c r="G13" s="24"/>
      <c r="H13" s="25">
        <v>2500</v>
      </c>
      <c r="I13" s="25"/>
      <c r="J13" s="25"/>
      <c r="K13" s="25"/>
      <c r="L13" s="26"/>
      <c r="M13" s="14">
        <v>2068.6</v>
      </c>
      <c r="N13" s="15">
        <f t="shared" si="0"/>
        <v>0.82744</v>
      </c>
    </row>
    <row r="14" spans="1:14" ht="43.5" customHeight="1">
      <c r="A14" s="1"/>
      <c r="B14" s="1"/>
      <c r="C14" s="32" t="s">
        <v>22</v>
      </c>
      <c r="D14" s="32"/>
      <c r="E14" s="24" t="s">
        <v>23</v>
      </c>
      <c r="F14" s="24"/>
      <c r="G14" s="24"/>
      <c r="H14" s="25">
        <v>78500</v>
      </c>
      <c r="I14" s="25"/>
      <c r="J14" s="25"/>
      <c r="K14" s="25"/>
      <c r="L14" s="26"/>
      <c r="M14" s="14">
        <v>78470.64</v>
      </c>
      <c r="N14" s="15">
        <f t="shared" si="0"/>
        <v>0.9996259872611465</v>
      </c>
    </row>
    <row r="15" spans="1:14" ht="13.5" customHeight="1">
      <c r="A15" s="9" t="s">
        <v>24</v>
      </c>
      <c r="B15" s="10"/>
      <c r="C15" s="44"/>
      <c r="D15" s="44"/>
      <c r="E15" s="53" t="s">
        <v>25</v>
      </c>
      <c r="F15" s="53"/>
      <c r="G15" s="53"/>
      <c r="H15" s="46">
        <v>23300</v>
      </c>
      <c r="I15" s="46"/>
      <c r="J15" s="46"/>
      <c r="K15" s="46"/>
      <c r="L15" s="47"/>
      <c r="M15" s="16">
        <f>SUM(M16)</f>
        <v>23300</v>
      </c>
      <c r="N15" s="17">
        <f t="shared" si="0"/>
        <v>1</v>
      </c>
    </row>
    <row r="16" spans="1:14" ht="13.5" customHeight="1">
      <c r="A16" s="1"/>
      <c r="B16" s="11" t="s">
        <v>26</v>
      </c>
      <c r="C16" s="27"/>
      <c r="D16" s="27"/>
      <c r="E16" s="28" t="s">
        <v>19</v>
      </c>
      <c r="F16" s="28"/>
      <c r="G16" s="28"/>
      <c r="H16" s="29">
        <v>23300</v>
      </c>
      <c r="I16" s="29"/>
      <c r="J16" s="29"/>
      <c r="K16" s="29"/>
      <c r="L16" s="30"/>
      <c r="M16" s="20">
        <f>SUM(M17)</f>
        <v>23300</v>
      </c>
      <c r="N16" s="21">
        <f t="shared" si="0"/>
        <v>1</v>
      </c>
    </row>
    <row r="17" spans="1:14" ht="43.5" customHeight="1">
      <c r="A17" s="1"/>
      <c r="B17" s="1"/>
      <c r="C17" s="32" t="s">
        <v>27</v>
      </c>
      <c r="D17" s="32"/>
      <c r="E17" s="24" t="s">
        <v>28</v>
      </c>
      <c r="F17" s="24"/>
      <c r="G17" s="24"/>
      <c r="H17" s="25">
        <v>23300</v>
      </c>
      <c r="I17" s="25"/>
      <c r="J17" s="25"/>
      <c r="K17" s="25"/>
      <c r="L17" s="26"/>
      <c r="M17" s="14">
        <v>23300</v>
      </c>
      <c r="N17" s="15">
        <f t="shared" si="0"/>
        <v>1</v>
      </c>
    </row>
    <row r="18" spans="1:14" ht="13.5" customHeight="1">
      <c r="A18" s="9" t="s">
        <v>29</v>
      </c>
      <c r="B18" s="10"/>
      <c r="C18" s="44"/>
      <c r="D18" s="44"/>
      <c r="E18" s="53" t="s">
        <v>30</v>
      </c>
      <c r="F18" s="53"/>
      <c r="G18" s="53"/>
      <c r="H18" s="46">
        <v>14600</v>
      </c>
      <c r="I18" s="46"/>
      <c r="J18" s="46"/>
      <c r="K18" s="46"/>
      <c r="L18" s="47"/>
      <c r="M18" s="16">
        <f>SUM(M19)</f>
        <v>13271.41</v>
      </c>
      <c r="N18" s="17">
        <f t="shared" si="0"/>
        <v>0.9090006849315069</v>
      </c>
    </row>
    <row r="19" spans="1:14" ht="13.5" customHeight="1">
      <c r="A19" s="1"/>
      <c r="B19" s="11" t="s">
        <v>31</v>
      </c>
      <c r="C19" s="27"/>
      <c r="D19" s="27"/>
      <c r="E19" s="28" t="s">
        <v>32</v>
      </c>
      <c r="F19" s="28"/>
      <c r="G19" s="28"/>
      <c r="H19" s="29">
        <v>14600</v>
      </c>
      <c r="I19" s="29"/>
      <c r="J19" s="29"/>
      <c r="K19" s="29"/>
      <c r="L19" s="30"/>
      <c r="M19" s="20">
        <f>SUM(M20:M22)</f>
        <v>13271.41</v>
      </c>
      <c r="N19" s="21">
        <f t="shared" si="0"/>
        <v>0.9090006849315069</v>
      </c>
    </row>
    <row r="20" spans="1:14" ht="34.5" customHeight="1">
      <c r="A20" s="1"/>
      <c r="B20" s="1"/>
      <c r="C20" s="32" t="s">
        <v>33</v>
      </c>
      <c r="D20" s="32"/>
      <c r="E20" s="24" t="s">
        <v>34</v>
      </c>
      <c r="F20" s="24"/>
      <c r="G20" s="24"/>
      <c r="H20" s="25">
        <v>14000</v>
      </c>
      <c r="I20" s="25"/>
      <c r="J20" s="25"/>
      <c r="K20" s="25"/>
      <c r="L20" s="26"/>
      <c r="M20" s="14">
        <v>13254.31</v>
      </c>
      <c r="N20" s="15">
        <f t="shared" si="0"/>
        <v>0.9467364285714286</v>
      </c>
    </row>
    <row r="21" spans="1:14" ht="15" customHeight="1">
      <c r="A21" s="1"/>
      <c r="B21" s="1"/>
      <c r="C21" s="32" t="s">
        <v>14</v>
      </c>
      <c r="D21" s="32"/>
      <c r="E21" s="24" t="s">
        <v>15</v>
      </c>
      <c r="F21" s="24"/>
      <c r="G21" s="24"/>
      <c r="H21" s="25">
        <v>500</v>
      </c>
      <c r="I21" s="25"/>
      <c r="J21" s="25"/>
      <c r="K21" s="25"/>
      <c r="L21" s="26"/>
      <c r="M21" s="14">
        <v>17.1</v>
      </c>
      <c r="N21" s="15">
        <f t="shared" si="0"/>
        <v>0.0342</v>
      </c>
    </row>
    <row r="22" spans="1:14" ht="15" customHeight="1">
      <c r="A22" s="1"/>
      <c r="B22" s="1"/>
      <c r="C22" s="32" t="s">
        <v>16</v>
      </c>
      <c r="D22" s="32"/>
      <c r="E22" s="24" t="s">
        <v>17</v>
      </c>
      <c r="F22" s="24"/>
      <c r="G22" s="24"/>
      <c r="H22" s="25">
        <v>100</v>
      </c>
      <c r="I22" s="25"/>
      <c r="J22" s="25"/>
      <c r="K22" s="25"/>
      <c r="L22" s="26"/>
      <c r="M22" s="14">
        <v>0</v>
      </c>
      <c r="N22" s="15">
        <f t="shared" si="0"/>
        <v>0</v>
      </c>
    </row>
    <row r="23" spans="1:14" ht="13.5" customHeight="1">
      <c r="A23" s="9" t="s">
        <v>35</v>
      </c>
      <c r="B23" s="10"/>
      <c r="C23" s="44"/>
      <c r="D23" s="44"/>
      <c r="E23" s="53" t="s">
        <v>36</v>
      </c>
      <c r="F23" s="53"/>
      <c r="G23" s="53"/>
      <c r="H23" s="46">
        <v>380921</v>
      </c>
      <c r="I23" s="46"/>
      <c r="J23" s="46"/>
      <c r="K23" s="46"/>
      <c r="L23" s="47"/>
      <c r="M23" s="16">
        <f>SUM(M24,M29)</f>
        <v>350448.48</v>
      </c>
      <c r="N23" s="17">
        <f t="shared" si="0"/>
        <v>0.9200030452508525</v>
      </c>
    </row>
    <row r="24" spans="1:14" ht="13.5" customHeight="1">
      <c r="A24" s="1"/>
      <c r="B24" s="11" t="s">
        <v>37</v>
      </c>
      <c r="C24" s="27"/>
      <c r="D24" s="27"/>
      <c r="E24" s="28" t="s">
        <v>38</v>
      </c>
      <c r="F24" s="28"/>
      <c r="G24" s="28"/>
      <c r="H24" s="29">
        <v>374921</v>
      </c>
      <c r="I24" s="29"/>
      <c r="J24" s="29"/>
      <c r="K24" s="29"/>
      <c r="L24" s="30"/>
      <c r="M24" s="20">
        <f>SUM(M25:M28)</f>
        <v>350448.48</v>
      </c>
      <c r="N24" s="21">
        <f t="shared" si="0"/>
        <v>0.934726195651884</v>
      </c>
    </row>
    <row r="25" spans="1:14" ht="34.5" customHeight="1">
      <c r="A25" s="1"/>
      <c r="B25" s="1"/>
      <c r="C25" s="32" t="s">
        <v>39</v>
      </c>
      <c r="D25" s="32"/>
      <c r="E25" s="24" t="s">
        <v>40</v>
      </c>
      <c r="F25" s="24"/>
      <c r="G25" s="24"/>
      <c r="H25" s="25">
        <v>120000</v>
      </c>
      <c r="I25" s="25"/>
      <c r="J25" s="25"/>
      <c r="K25" s="25"/>
      <c r="L25" s="26"/>
      <c r="M25" s="14">
        <v>99740.63</v>
      </c>
      <c r="N25" s="15">
        <f t="shared" si="0"/>
        <v>0.8311719166666667</v>
      </c>
    </row>
    <row r="26" spans="1:14" ht="15" customHeight="1">
      <c r="A26" s="1"/>
      <c r="B26" s="1"/>
      <c r="C26" s="32" t="s">
        <v>41</v>
      </c>
      <c r="D26" s="32"/>
      <c r="E26" s="24" t="s">
        <v>42</v>
      </c>
      <c r="F26" s="24"/>
      <c r="G26" s="24"/>
      <c r="H26" s="25">
        <v>11721</v>
      </c>
      <c r="I26" s="25"/>
      <c r="J26" s="25"/>
      <c r="K26" s="25"/>
      <c r="L26" s="26"/>
      <c r="M26" s="14">
        <v>1271.88</v>
      </c>
      <c r="N26" s="15">
        <f t="shared" si="0"/>
        <v>0.1085129255183005</v>
      </c>
    </row>
    <row r="27" spans="1:14" ht="54" customHeight="1">
      <c r="A27" s="1"/>
      <c r="B27" s="1"/>
      <c r="C27" s="32" t="s">
        <v>20</v>
      </c>
      <c r="D27" s="32"/>
      <c r="E27" s="24" t="s">
        <v>21</v>
      </c>
      <c r="F27" s="24"/>
      <c r="G27" s="24"/>
      <c r="H27" s="25">
        <v>237200</v>
      </c>
      <c r="I27" s="25"/>
      <c r="J27" s="25"/>
      <c r="K27" s="25"/>
      <c r="L27" s="26"/>
      <c r="M27" s="14">
        <v>243140.98</v>
      </c>
      <c r="N27" s="15">
        <f t="shared" si="0"/>
        <v>1.0250462900505903</v>
      </c>
    </row>
    <row r="28" spans="1:14" ht="15" customHeight="1">
      <c r="A28" s="1"/>
      <c r="B28" s="1"/>
      <c r="C28" s="32" t="s">
        <v>14</v>
      </c>
      <c r="D28" s="32"/>
      <c r="E28" s="24" t="s">
        <v>15</v>
      </c>
      <c r="F28" s="24"/>
      <c r="G28" s="24"/>
      <c r="H28" s="25">
        <v>6000</v>
      </c>
      <c r="I28" s="25"/>
      <c r="J28" s="25"/>
      <c r="K28" s="25"/>
      <c r="L28" s="26"/>
      <c r="M28" s="14">
        <v>6294.99</v>
      </c>
      <c r="N28" s="15">
        <f t="shared" si="0"/>
        <v>1.049165</v>
      </c>
    </row>
    <row r="29" spans="1:14" ht="13.5" customHeight="1">
      <c r="A29" s="1"/>
      <c r="B29" s="11" t="s">
        <v>43</v>
      </c>
      <c r="C29" s="27"/>
      <c r="D29" s="27"/>
      <c r="E29" s="28" t="s">
        <v>19</v>
      </c>
      <c r="F29" s="28"/>
      <c r="G29" s="28"/>
      <c r="H29" s="29">
        <v>6000</v>
      </c>
      <c r="I29" s="29"/>
      <c r="J29" s="29"/>
      <c r="K29" s="29"/>
      <c r="L29" s="30"/>
      <c r="M29" s="20">
        <f>SUM(M30:M31)</f>
        <v>0</v>
      </c>
      <c r="N29" s="21">
        <f t="shared" si="0"/>
        <v>0</v>
      </c>
    </row>
    <row r="30" spans="1:14" ht="15" customHeight="1">
      <c r="A30" s="1"/>
      <c r="B30" s="1"/>
      <c r="C30" s="32" t="s">
        <v>14</v>
      </c>
      <c r="D30" s="32"/>
      <c r="E30" s="24" t="s">
        <v>15</v>
      </c>
      <c r="F30" s="24"/>
      <c r="G30" s="24"/>
      <c r="H30" s="25">
        <v>1000</v>
      </c>
      <c r="I30" s="25"/>
      <c r="J30" s="25"/>
      <c r="K30" s="25"/>
      <c r="L30" s="26"/>
      <c r="M30" s="14">
        <v>0</v>
      </c>
      <c r="N30" s="15">
        <f t="shared" si="0"/>
        <v>0</v>
      </c>
    </row>
    <row r="31" spans="1:14" ht="15" customHeight="1">
      <c r="A31" s="1"/>
      <c r="B31" s="1"/>
      <c r="C31" s="32" t="s">
        <v>16</v>
      </c>
      <c r="D31" s="32"/>
      <c r="E31" s="24" t="s">
        <v>17</v>
      </c>
      <c r="F31" s="24"/>
      <c r="G31" s="24"/>
      <c r="H31" s="25">
        <v>5000</v>
      </c>
      <c r="I31" s="25"/>
      <c r="J31" s="25"/>
      <c r="K31" s="25"/>
      <c r="L31" s="26"/>
      <c r="M31" s="14">
        <v>0</v>
      </c>
      <c r="N31" s="15">
        <f t="shared" si="0"/>
        <v>0</v>
      </c>
    </row>
    <row r="32" spans="1:14" ht="13.5" customHeight="1">
      <c r="A32" s="9" t="s">
        <v>44</v>
      </c>
      <c r="B32" s="10"/>
      <c r="C32" s="44"/>
      <c r="D32" s="44"/>
      <c r="E32" s="53" t="s">
        <v>45</v>
      </c>
      <c r="F32" s="53"/>
      <c r="G32" s="53"/>
      <c r="H32" s="46">
        <v>18000</v>
      </c>
      <c r="I32" s="46"/>
      <c r="J32" s="46"/>
      <c r="K32" s="46"/>
      <c r="L32" s="47"/>
      <c r="M32" s="16">
        <f>SUM(M33)</f>
        <v>17994.9</v>
      </c>
      <c r="N32" s="17">
        <f t="shared" si="0"/>
        <v>0.9997166666666667</v>
      </c>
    </row>
    <row r="33" spans="1:14" ht="13.5" customHeight="1">
      <c r="A33" s="1"/>
      <c r="B33" s="11" t="s">
        <v>46</v>
      </c>
      <c r="C33" s="27"/>
      <c r="D33" s="27"/>
      <c r="E33" s="28" t="s">
        <v>47</v>
      </c>
      <c r="F33" s="28"/>
      <c r="G33" s="28"/>
      <c r="H33" s="29">
        <v>18000</v>
      </c>
      <c r="I33" s="29"/>
      <c r="J33" s="29"/>
      <c r="K33" s="29"/>
      <c r="L33" s="30"/>
      <c r="M33" s="20">
        <f>SUM(M34)</f>
        <v>17994.9</v>
      </c>
      <c r="N33" s="21">
        <f t="shared" si="0"/>
        <v>0.9997166666666667</v>
      </c>
    </row>
    <row r="34" spans="1:14" ht="43.5" customHeight="1">
      <c r="A34" s="1"/>
      <c r="B34" s="1"/>
      <c r="C34" s="32" t="s">
        <v>27</v>
      </c>
      <c r="D34" s="32"/>
      <c r="E34" s="24" t="s">
        <v>28</v>
      </c>
      <c r="F34" s="24"/>
      <c r="G34" s="24"/>
      <c r="H34" s="25">
        <v>18000</v>
      </c>
      <c r="I34" s="25"/>
      <c r="J34" s="25"/>
      <c r="K34" s="25"/>
      <c r="L34" s="26"/>
      <c r="M34" s="14">
        <v>17994.9</v>
      </c>
      <c r="N34" s="15">
        <f t="shared" si="0"/>
        <v>0.9997166666666667</v>
      </c>
    </row>
    <row r="35" spans="1:14" ht="13.5" customHeight="1">
      <c r="A35" s="9" t="s">
        <v>48</v>
      </c>
      <c r="B35" s="10"/>
      <c r="C35" s="44"/>
      <c r="D35" s="44"/>
      <c r="E35" s="53" t="s">
        <v>49</v>
      </c>
      <c r="F35" s="53"/>
      <c r="G35" s="53"/>
      <c r="H35" s="46">
        <v>197580</v>
      </c>
      <c r="I35" s="46"/>
      <c r="J35" s="46"/>
      <c r="K35" s="46"/>
      <c r="L35" s="47"/>
      <c r="M35" s="16">
        <f>SUM(M36,M39,M41,M46,M50)</f>
        <v>205214.23</v>
      </c>
      <c r="N35" s="17">
        <f t="shared" si="0"/>
        <v>1.0386386780038466</v>
      </c>
    </row>
    <row r="36" spans="1:14" ht="13.5" customHeight="1">
      <c r="A36" s="1"/>
      <c r="B36" s="11" t="s">
        <v>50</v>
      </c>
      <c r="C36" s="27"/>
      <c r="D36" s="27"/>
      <c r="E36" s="28" t="s">
        <v>51</v>
      </c>
      <c r="F36" s="28"/>
      <c r="G36" s="28"/>
      <c r="H36" s="29">
        <v>113799</v>
      </c>
      <c r="I36" s="29"/>
      <c r="J36" s="29"/>
      <c r="K36" s="29"/>
      <c r="L36" s="30"/>
      <c r="M36" s="20">
        <f>SUM(M37:M38)</f>
        <v>113728.05</v>
      </c>
      <c r="N36" s="21">
        <f t="shared" si="0"/>
        <v>0.9993765323069623</v>
      </c>
    </row>
    <row r="37" spans="1:14" ht="43.5" customHeight="1">
      <c r="A37" s="1"/>
      <c r="B37" s="1"/>
      <c r="C37" s="32" t="s">
        <v>22</v>
      </c>
      <c r="D37" s="32"/>
      <c r="E37" s="24" t="s">
        <v>23</v>
      </c>
      <c r="F37" s="24"/>
      <c r="G37" s="24"/>
      <c r="H37" s="25">
        <v>113649</v>
      </c>
      <c r="I37" s="25"/>
      <c r="J37" s="25"/>
      <c r="K37" s="25"/>
      <c r="L37" s="26"/>
      <c r="M37" s="14">
        <v>113649</v>
      </c>
      <c r="N37" s="15">
        <f t="shared" si="0"/>
        <v>1</v>
      </c>
    </row>
    <row r="38" spans="1:14" ht="43.5" customHeight="1">
      <c r="A38" s="1"/>
      <c r="B38" s="1"/>
      <c r="C38" s="32" t="s">
        <v>52</v>
      </c>
      <c r="D38" s="32"/>
      <c r="E38" s="24" t="s">
        <v>53</v>
      </c>
      <c r="F38" s="24"/>
      <c r="G38" s="24"/>
      <c r="H38" s="25">
        <v>150</v>
      </c>
      <c r="I38" s="25"/>
      <c r="J38" s="25"/>
      <c r="K38" s="25"/>
      <c r="L38" s="26"/>
      <c r="M38" s="14">
        <v>79.05</v>
      </c>
      <c r="N38" s="15">
        <f t="shared" si="0"/>
        <v>0.527</v>
      </c>
    </row>
    <row r="39" spans="1:14" ht="13.5" customHeight="1">
      <c r="A39" s="1"/>
      <c r="B39" s="11" t="s">
        <v>54</v>
      </c>
      <c r="C39" s="27"/>
      <c r="D39" s="27"/>
      <c r="E39" s="28" t="s">
        <v>55</v>
      </c>
      <c r="F39" s="28"/>
      <c r="G39" s="28"/>
      <c r="H39" s="29">
        <v>100</v>
      </c>
      <c r="I39" s="29"/>
      <c r="J39" s="29"/>
      <c r="K39" s="29"/>
      <c r="L39" s="30"/>
      <c r="M39" s="20">
        <f>SUM(M40)</f>
        <v>288.42</v>
      </c>
      <c r="N39" s="21">
        <f t="shared" si="0"/>
        <v>2.8842000000000003</v>
      </c>
    </row>
    <row r="40" spans="1:14" ht="15" customHeight="1">
      <c r="A40" s="1"/>
      <c r="B40" s="1"/>
      <c r="C40" s="32" t="s">
        <v>16</v>
      </c>
      <c r="D40" s="32"/>
      <c r="E40" s="24" t="s">
        <v>17</v>
      </c>
      <c r="F40" s="24"/>
      <c r="G40" s="24"/>
      <c r="H40" s="25">
        <v>100</v>
      </c>
      <c r="I40" s="25"/>
      <c r="J40" s="25"/>
      <c r="K40" s="25"/>
      <c r="L40" s="26"/>
      <c r="M40" s="14">
        <v>288.42</v>
      </c>
      <c r="N40" s="15">
        <f t="shared" si="0"/>
        <v>2.8842000000000003</v>
      </c>
    </row>
    <row r="41" spans="1:14" ht="13.5" customHeight="1">
      <c r="A41" s="1"/>
      <c r="B41" s="11" t="s">
        <v>56</v>
      </c>
      <c r="C41" s="27"/>
      <c r="D41" s="27"/>
      <c r="E41" s="28" t="s">
        <v>57</v>
      </c>
      <c r="F41" s="28"/>
      <c r="G41" s="28"/>
      <c r="H41" s="29">
        <v>78030</v>
      </c>
      <c r="I41" s="29"/>
      <c r="J41" s="29"/>
      <c r="K41" s="29"/>
      <c r="L41" s="30"/>
      <c r="M41" s="20">
        <f>SUM(M42:M45)</f>
        <v>78625.56</v>
      </c>
      <c r="N41" s="21">
        <f t="shared" si="0"/>
        <v>1.0076324490580546</v>
      </c>
    </row>
    <row r="42" spans="1:14" ht="25.5" customHeight="1">
      <c r="A42" s="1"/>
      <c r="B42" s="1"/>
      <c r="C42" s="32" t="s">
        <v>58</v>
      </c>
      <c r="D42" s="32"/>
      <c r="E42" s="24" t="s">
        <v>59</v>
      </c>
      <c r="F42" s="24"/>
      <c r="G42" s="24"/>
      <c r="H42" s="25">
        <v>480</v>
      </c>
      <c r="I42" s="25"/>
      <c r="J42" s="25"/>
      <c r="K42" s="25"/>
      <c r="L42" s="26"/>
      <c r="M42" s="14">
        <v>480</v>
      </c>
      <c r="N42" s="15">
        <f t="shared" si="0"/>
        <v>1</v>
      </c>
    </row>
    <row r="43" spans="1:14" ht="15" customHeight="1">
      <c r="A43" s="1"/>
      <c r="B43" s="1"/>
      <c r="C43" s="32" t="s">
        <v>60</v>
      </c>
      <c r="D43" s="32"/>
      <c r="E43" s="24" t="s">
        <v>61</v>
      </c>
      <c r="F43" s="24"/>
      <c r="G43" s="24"/>
      <c r="H43" s="25">
        <v>6000</v>
      </c>
      <c r="I43" s="25"/>
      <c r="J43" s="25"/>
      <c r="K43" s="25"/>
      <c r="L43" s="26"/>
      <c r="M43" s="14">
        <v>6000</v>
      </c>
      <c r="N43" s="15">
        <f t="shared" si="0"/>
        <v>1</v>
      </c>
    </row>
    <row r="44" spans="1:14" ht="15" customHeight="1">
      <c r="A44" s="1"/>
      <c r="B44" s="1"/>
      <c r="C44" s="32" t="s">
        <v>14</v>
      </c>
      <c r="D44" s="32"/>
      <c r="E44" s="24" t="s">
        <v>15</v>
      </c>
      <c r="F44" s="24"/>
      <c r="G44" s="24"/>
      <c r="H44" s="25">
        <v>28050</v>
      </c>
      <c r="I44" s="25"/>
      <c r="J44" s="25"/>
      <c r="K44" s="25"/>
      <c r="L44" s="26"/>
      <c r="M44" s="14">
        <v>23295.92</v>
      </c>
      <c r="N44" s="15">
        <f t="shared" si="0"/>
        <v>0.8305140819964348</v>
      </c>
    </row>
    <row r="45" spans="1:14" ht="15" customHeight="1">
      <c r="A45" s="1"/>
      <c r="B45" s="1"/>
      <c r="C45" s="32" t="s">
        <v>16</v>
      </c>
      <c r="D45" s="32"/>
      <c r="E45" s="24" t="s">
        <v>17</v>
      </c>
      <c r="F45" s="24"/>
      <c r="G45" s="24"/>
      <c r="H45" s="25">
        <v>43500</v>
      </c>
      <c r="I45" s="25"/>
      <c r="J45" s="25"/>
      <c r="K45" s="25"/>
      <c r="L45" s="26"/>
      <c r="M45" s="14">
        <v>48849.64</v>
      </c>
      <c r="N45" s="15">
        <f t="shared" si="0"/>
        <v>1.1229802298850575</v>
      </c>
    </row>
    <row r="46" spans="1:14" ht="13.5" customHeight="1">
      <c r="A46" s="1"/>
      <c r="B46" s="11" t="s">
        <v>64</v>
      </c>
      <c r="C46" s="27"/>
      <c r="D46" s="27"/>
      <c r="E46" s="28" t="s">
        <v>65</v>
      </c>
      <c r="F46" s="28"/>
      <c r="G46" s="28"/>
      <c r="H46" s="29">
        <v>5651</v>
      </c>
      <c r="I46" s="29"/>
      <c r="J46" s="29"/>
      <c r="K46" s="29"/>
      <c r="L46" s="30"/>
      <c r="M46" s="20">
        <f>SUM(M47:M49)</f>
        <v>5651</v>
      </c>
      <c r="N46" s="21">
        <f t="shared" si="0"/>
        <v>1</v>
      </c>
    </row>
    <row r="47" spans="1:14" ht="15" customHeight="1">
      <c r="A47" s="1"/>
      <c r="B47" s="1"/>
      <c r="C47" s="32" t="s">
        <v>62</v>
      </c>
      <c r="D47" s="32"/>
      <c r="E47" s="24" t="s">
        <v>63</v>
      </c>
      <c r="F47" s="24"/>
      <c r="G47" s="24"/>
      <c r="H47" s="25">
        <v>615</v>
      </c>
      <c r="I47" s="25"/>
      <c r="J47" s="25"/>
      <c r="K47" s="25"/>
      <c r="L47" s="26"/>
      <c r="M47" s="14">
        <v>615</v>
      </c>
      <c r="N47" s="15">
        <f t="shared" si="0"/>
        <v>1</v>
      </c>
    </row>
    <row r="48" spans="1:14" ht="25.5" customHeight="1">
      <c r="A48" s="1"/>
      <c r="B48" s="1"/>
      <c r="C48" s="32" t="s">
        <v>66</v>
      </c>
      <c r="D48" s="32"/>
      <c r="E48" s="24" t="s">
        <v>67</v>
      </c>
      <c r="F48" s="24"/>
      <c r="G48" s="24"/>
      <c r="H48" s="25">
        <v>1700</v>
      </c>
      <c r="I48" s="25"/>
      <c r="J48" s="25"/>
      <c r="K48" s="25"/>
      <c r="L48" s="26"/>
      <c r="M48" s="14">
        <v>1700</v>
      </c>
      <c r="N48" s="15">
        <f t="shared" si="0"/>
        <v>1</v>
      </c>
    </row>
    <row r="49" spans="1:14" ht="54" customHeight="1">
      <c r="A49" s="1"/>
      <c r="B49" s="1"/>
      <c r="C49" s="32" t="s">
        <v>68</v>
      </c>
      <c r="D49" s="32"/>
      <c r="E49" s="24" t="s">
        <v>69</v>
      </c>
      <c r="F49" s="24"/>
      <c r="G49" s="24"/>
      <c r="H49" s="25">
        <v>3336</v>
      </c>
      <c r="I49" s="25"/>
      <c r="J49" s="25"/>
      <c r="K49" s="25"/>
      <c r="L49" s="26"/>
      <c r="M49" s="14">
        <v>3336</v>
      </c>
      <c r="N49" s="15">
        <f t="shared" si="0"/>
        <v>1</v>
      </c>
    </row>
    <row r="50" spans="1:14" ht="12.75" customHeight="1">
      <c r="A50" s="1"/>
      <c r="B50" s="11" t="s">
        <v>216</v>
      </c>
      <c r="C50" s="27"/>
      <c r="D50" s="27"/>
      <c r="E50" s="37" t="s">
        <v>19</v>
      </c>
      <c r="F50" s="37"/>
      <c r="G50" s="37"/>
      <c r="H50" s="29">
        <f>SUM(H51)</f>
        <v>0</v>
      </c>
      <c r="I50" s="29"/>
      <c r="J50" s="29"/>
      <c r="K50" s="29"/>
      <c r="L50" s="30"/>
      <c r="M50" s="20">
        <f>SUM(M51)</f>
        <v>6921.2</v>
      </c>
      <c r="N50" s="21">
        <v>0</v>
      </c>
    </row>
    <row r="51" spans="1:14" ht="54" customHeight="1">
      <c r="A51" s="1"/>
      <c r="B51" s="1"/>
      <c r="C51" s="32" t="s">
        <v>68</v>
      </c>
      <c r="D51" s="32"/>
      <c r="E51" s="24" t="s">
        <v>69</v>
      </c>
      <c r="F51" s="24"/>
      <c r="G51" s="24"/>
      <c r="H51" s="25">
        <v>0</v>
      </c>
      <c r="I51" s="25"/>
      <c r="J51" s="25"/>
      <c r="K51" s="25"/>
      <c r="L51" s="26"/>
      <c r="M51" s="14">
        <v>6921.2</v>
      </c>
      <c r="N51" s="15">
        <v>0</v>
      </c>
    </row>
    <row r="52" spans="1:14" ht="35.25" customHeight="1">
      <c r="A52" s="9" t="s">
        <v>70</v>
      </c>
      <c r="B52" s="10"/>
      <c r="C52" s="44"/>
      <c r="D52" s="44"/>
      <c r="E52" s="53" t="s">
        <v>71</v>
      </c>
      <c r="F52" s="53"/>
      <c r="G52" s="53"/>
      <c r="H52" s="46">
        <v>122222</v>
      </c>
      <c r="I52" s="46"/>
      <c r="J52" s="46"/>
      <c r="K52" s="46"/>
      <c r="L52" s="47"/>
      <c r="M52" s="16">
        <f>SUM(M53,M55,M57)</f>
        <v>119596.86</v>
      </c>
      <c r="N52" s="17">
        <f t="shared" si="0"/>
        <v>0.9785215427664414</v>
      </c>
    </row>
    <row r="53" spans="1:14" ht="18.75" customHeight="1">
      <c r="A53" s="1"/>
      <c r="B53" s="11" t="s">
        <v>72</v>
      </c>
      <c r="C53" s="27"/>
      <c r="D53" s="27"/>
      <c r="E53" s="28" t="s">
        <v>73</v>
      </c>
      <c r="F53" s="28"/>
      <c r="G53" s="28"/>
      <c r="H53" s="29">
        <v>3341</v>
      </c>
      <c r="I53" s="29"/>
      <c r="J53" s="29"/>
      <c r="K53" s="29"/>
      <c r="L53" s="30"/>
      <c r="M53" s="20">
        <f>SUM(M54)</f>
        <v>3339.08</v>
      </c>
      <c r="N53" s="21">
        <f t="shared" si="0"/>
        <v>0.9994253217599521</v>
      </c>
    </row>
    <row r="54" spans="1:14" ht="43.5" customHeight="1">
      <c r="A54" s="1"/>
      <c r="B54" s="1"/>
      <c r="C54" s="32" t="s">
        <v>22</v>
      </c>
      <c r="D54" s="32"/>
      <c r="E54" s="24" t="s">
        <v>23</v>
      </c>
      <c r="F54" s="24"/>
      <c r="G54" s="24"/>
      <c r="H54" s="25">
        <v>3341</v>
      </c>
      <c r="I54" s="25"/>
      <c r="J54" s="25"/>
      <c r="K54" s="25"/>
      <c r="L54" s="26"/>
      <c r="M54" s="14">
        <v>3339.08</v>
      </c>
      <c r="N54" s="15">
        <f t="shared" si="0"/>
        <v>0.9994253217599521</v>
      </c>
    </row>
    <row r="55" spans="1:14" ht="44.25" customHeight="1">
      <c r="A55" s="1"/>
      <c r="B55" s="11" t="s">
        <v>74</v>
      </c>
      <c r="C55" s="27"/>
      <c r="D55" s="27"/>
      <c r="E55" s="28" t="s">
        <v>75</v>
      </c>
      <c r="F55" s="28"/>
      <c r="G55" s="28"/>
      <c r="H55" s="29">
        <v>88603</v>
      </c>
      <c r="I55" s="29"/>
      <c r="J55" s="29"/>
      <c r="K55" s="29"/>
      <c r="L55" s="30"/>
      <c r="M55" s="20">
        <f>SUM(M56)</f>
        <v>86486.17</v>
      </c>
      <c r="N55" s="21">
        <f t="shared" si="0"/>
        <v>0.9761088225003668</v>
      </c>
    </row>
    <row r="56" spans="1:14" ht="48.75" customHeight="1">
      <c r="A56" s="1"/>
      <c r="B56" s="1"/>
      <c r="C56" s="32" t="s">
        <v>22</v>
      </c>
      <c r="D56" s="32"/>
      <c r="E56" s="24" t="s">
        <v>23</v>
      </c>
      <c r="F56" s="24"/>
      <c r="G56" s="24"/>
      <c r="H56" s="25">
        <v>88603</v>
      </c>
      <c r="I56" s="25"/>
      <c r="J56" s="25"/>
      <c r="K56" s="25"/>
      <c r="L56" s="26"/>
      <c r="M56" s="14">
        <v>86486.17</v>
      </c>
      <c r="N56" s="15">
        <f t="shared" si="0"/>
        <v>0.9761088225003668</v>
      </c>
    </row>
    <row r="57" spans="1:14" ht="13.5" customHeight="1">
      <c r="A57" s="1"/>
      <c r="B57" s="11" t="s">
        <v>76</v>
      </c>
      <c r="C57" s="27"/>
      <c r="D57" s="27"/>
      <c r="E57" s="28" t="s">
        <v>77</v>
      </c>
      <c r="F57" s="28"/>
      <c r="G57" s="28"/>
      <c r="H57" s="29">
        <v>30278</v>
      </c>
      <c r="I57" s="29"/>
      <c r="J57" s="29"/>
      <c r="K57" s="29"/>
      <c r="L57" s="30"/>
      <c r="M57" s="20">
        <f>SUM(M58)</f>
        <v>29771.61</v>
      </c>
      <c r="N57" s="21">
        <f t="shared" si="0"/>
        <v>0.9832753154105291</v>
      </c>
    </row>
    <row r="58" spans="1:14" ht="45.75" customHeight="1">
      <c r="A58" s="1"/>
      <c r="B58" s="1"/>
      <c r="C58" s="32" t="s">
        <v>22</v>
      </c>
      <c r="D58" s="32"/>
      <c r="E58" s="24" t="s">
        <v>23</v>
      </c>
      <c r="F58" s="24"/>
      <c r="G58" s="24"/>
      <c r="H58" s="25">
        <v>30278</v>
      </c>
      <c r="I58" s="25"/>
      <c r="J58" s="25"/>
      <c r="K58" s="25"/>
      <c r="L58" s="26"/>
      <c r="M58" s="14">
        <v>29771.61</v>
      </c>
      <c r="N58" s="15">
        <f t="shared" si="0"/>
        <v>0.9832753154105291</v>
      </c>
    </row>
    <row r="59" spans="1:14" ht="18.75" customHeight="1">
      <c r="A59" s="9" t="s">
        <v>78</v>
      </c>
      <c r="B59" s="10"/>
      <c r="C59" s="44"/>
      <c r="D59" s="44"/>
      <c r="E59" s="53" t="s">
        <v>79</v>
      </c>
      <c r="F59" s="53"/>
      <c r="G59" s="53"/>
      <c r="H59" s="46">
        <v>40500</v>
      </c>
      <c r="I59" s="46"/>
      <c r="J59" s="46"/>
      <c r="K59" s="46"/>
      <c r="L59" s="47"/>
      <c r="M59" s="16">
        <f>SUM(M60,M63,M65)</f>
        <v>30743</v>
      </c>
      <c r="N59" s="17">
        <f t="shared" si="0"/>
        <v>0.7590864197530864</v>
      </c>
    </row>
    <row r="60" spans="1:14" ht="13.5" customHeight="1">
      <c r="A60" s="1"/>
      <c r="B60" s="11" t="s">
        <v>80</v>
      </c>
      <c r="C60" s="27"/>
      <c r="D60" s="27"/>
      <c r="E60" s="28" t="s">
        <v>81</v>
      </c>
      <c r="F60" s="28"/>
      <c r="G60" s="28"/>
      <c r="H60" s="29">
        <v>7606</v>
      </c>
      <c r="I60" s="29"/>
      <c r="J60" s="29"/>
      <c r="K60" s="29"/>
      <c r="L60" s="30"/>
      <c r="M60" s="20">
        <f>SUM(M61:M62)</f>
        <v>7605.9</v>
      </c>
      <c r="N60" s="21">
        <f t="shared" si="0"/>
        <v>0.9999868524848803</v>
      </c>
    </row>
    <row r="61" spans="1:14" ht="15" customHeight="1">
      <c r="A61" s="1"/>
      <c r="B61" s="1"/>
      <c r="C61" s="32" t="s">
        <v>16</v>
      </c>
      <c r="D61" s="32"/>
      <c r="E61" s="24" t="s">
        <v>17</v>
      </c>
      <c r="F61" s="24"/>
      <c r="G61" s="24"/>
      <c r="H61" s="25">
        <v>5106</v>
      </c>
      <c r="I61" s="25"/>
      <c r="J61" s="25"/>
      <c r="K61" s="25"/>
      <c r="L61" s="26"/>
      <c r="M61" s="14">
        <v>5105.9</v>
      </c>
      <c r="N61" s="15">
        <f t="shared" si="0"/>
        <v>0.9999804151978064</v>
      </c>
    </row>
    <row r="62" spans="1:14" ht="43.5" customHeight="1">
      <c r="A62" s="1"/>
      <c r="B62" s="1"/>
      <c r="C62" s="32" t="s">
        <v>82</v>
      </c>
      <c r="D62" s="32"/>
      <c r="E62" s="24" t="s">
        <v>83</v>
      </c>
      <c r="F62" s="24"/>
      <c r="G62" s="24"/>
      <c r="H62" s="25">
        <v>2500</v>
      </c>
      <c r="I62" s="25"/>
      <c r="J62" s="25"/>
      <c r="K62" s="25"/>
      <c r="L62" s="26"/>
      <c r="M62" s="14">
        <v>2500</v>
      </c>
      <c r="N62" s="15">
        <f t="shared" si="0"/>
        <v>1</v>
      </c>
    </row>
    <row r="63" spans="1:14" ht="13.5" customHeight="1">
      <c r="A63" s="1"/>
      <c r="B63" s="11" t="s">
        <v>84</v>
      </c>
      <c r="C63" s="27"/>
      <c r="D63" s="27"/>
      <c r="E63" s="28" t="s">
        <v>85</v>
      </c>
      <c r="F63" s="28"/>
      <c r="G63" s="28"/>
      <c r="H63" s="29">
        <v>1000</v>
      </c>
      <c r="I63" s="29"/>
      <c r="J63" s="29"/>
      <c r="K63" s="29"/>
      <c r="L63" s="30"/>
      <c r="M63" s="20">
        <f>SUM(M64)</f>
        <v>1000</v>
      </c>
      <c r="N63" s="21">
        <f t="shared" si="0"/>
        <v>1</v>
      </c>
    </row>
    <row r="64" spans="1:14" ht="43.5" customHeight="1">
      <c r="A64" s="1"/>
      <c r="B64" s="1"/>
      <c r="C64" s="32" t="s">
        <v>22</v>
      </c>
      <c r="D64" s="32"/>
      <c r="E64" s="24" t="s">
        <v>23</v>
      </c>
      <c r="F64" s="24"/>
      <c r="G64" s="24"/>
      <c r="H64" s="25">
        <v>1000</v>
      </c>
      <c r="I64" s="25"/>
      <c r="J64" s="25"/>
      <c r="K64" s="25"/>
      <c r="L64" s="26"/>
      <c r="M64" s="14">
        <v>1000</v>
      </c>
      <c r="N64" s="15">
        <f t="shared" si="0"/>
        <v>1</v>
      </c>
    </row>
    <row r="65" spans="1:14" ht="13.5" customHeight="1">
      <c r="A65" s="1"/>
      <c r="B65" s="11" t="s">
        <v>86</v>
      </c>
      <c r="C65" s="27"/>
      <c r="D65" s="27"/>
      <c r="E65" s="28" t="s">
        <v>87</v>
      </c>
      <c r="F65" s="28"/>
      <c r="G65" s="28"/>
      <c r="H65" s="29">
        <v>31894</v>
      </c>
      <c r="I65" s="29"/>
      <c r="J65" s="29"/>
      <c r="K65" s="29"/>
      <c r="L65" s="30"/>
      <c r="M65" s="20">
        <f>SUM(M66:M68)</f>
        <v>22137.100000000002</v>
      </c>
      <c r="N65" s="21">
        <f t="shared" si="0"/>
        <v>0.6940835266821347</v>
      </c>
    </row>
    <row r="66" spans="1:14" ht="25.5" customHeight="1">
      <c r="A66" s="1"/>
      <c r="B66" s="1"/>
      <c r="C66" s="32" t="s">
        <v>58</v>
      </c>
      <c r="D66" s="32"/>
      <c r="E66" s="24" t="s">
        <v>59</v>
      </c>
      <c r="F66" s="24"/>
      <c r="G66" s="24"/>
      <c r="H66" s="25">
        <v>30000</v>
      </c>
      <c r="I66" s="25"/>
      <c r="J66" s="25"/>
      <c r="K66" s="25"/>
      <c r="L66" s="26"/>
      <c r="M66" s="14">
        <v>21364.74</v>
      </c>
      <c r="N66" s="15">
        <f t="shared" si="0"/>
        <v>0.7121580000000001</v>
      </c>
    </row>
    <row r="67" spans="1:14" ht="15" customHeight="1">
      <c r="A67" s="1"/>
      <c r="B67" s="1"/>
      <c r="C67" s="32" t="s">
        <v>41</v>
      </c>
      <c r="D67" s="32"/>
      <c r="E67" s="24" t="s">
        <v>42</v>
      </c>
      <c r="F67" s="24"/>
      <c r="G67" s="24"/>
      <c r="H67" s="25">
        <v>1894</v>
      </c>
      <c r="I67" s="25"/>
      <c r="J67" s="25"/>
      <c r="K67" s="25"/>
      <c r="L67" s="26"/>
      <c r="M67" s="14">
        <v>763.8</v>
      </c>
      <c r="N67" s="15">
        <f t="shared" si="0"/>
        <v>0.40327349524815204</v>
      </c>
    </row>
    <row r="68" spans="1:14" ht="15" customHeight="1">
      <c r="A68" s="1"/>
      <c r="B68" s="1"/>
      <c r="C68" s="32" t="s">
        <v>16</v>
      </c>
      <c r="D68" s="32"/>
      <c r="E68" s="24" t="s">
        <v>17</v>
      </c>
      <c r="F68" s="24"/>
      <c r="G68" s="24"/>
      <c r="H68" s="25">
        <v>0</v>
      </c>
      <c r="I68" s="25"/>
      <c r="J68" s="25"/>
      <c r="K68" s="25"/>
      <c r="L68" s="26"/>
      <c r="M68" s="14">
        <v>8.56</v>
      </c>
      <c r="N68" s="15">
        <v>0</v>
      </c>
    </row>
    <row r="69" spans="1:14" ht="46.5" customHeight="1">
      <c r="A69" s="9" t="s">
        <v>88</v>
      </c>
      <c r="B69" s="10"/>
      <c r="C69" s="44"/>
      <c r="D69" s="44"/>
      <c r="E69" s="53" t="s">
        <v>89</v>
      </c>
      <c r="F69" s="53"/>
      <c r="G69" s="53"/>
      <c r="H69" s="46">
        <v>15466320</v>
      </c>
      <c r="I69" s="46"/>
      <c r="J69" s="46"/>
      <c r="K69" s="46"/>
      <c r="L69" s="47"/>
      <c r="M69" s="16">
        <f>SUM(M70,M73,M82,M92,M99)</f>
        <v>14835634.19</v>
      </c>
      <c r="N69" s="17">
        <f t="shared" si="0"/>
        <v>0.9592219862255533</v>
      </c>
    </row>
    <row r="70" spans="1:14" ht="18.75" customHeight="1">
      <c r="A70" s="1"/>
      <c r="B70" s="11" t="s">
        <v>90</v>
      </c>
      <c r="C70" s="27"/>
      <c r="D70" s="27"/>
      <c r="E70" s="28" t="s">
        <v>91</v>
      </c>
      <c r="F70" s="28"/>
      <c r="G70" s="28"/>
      <c r="H70" s="29">
        <v>10100</v>
      </c>
      <c r="I70" s="29"/>
      <c r="J70" s="29"/>
      <c r="K70" s="29"/>
      <c r="L70" s="30"/>
      <c r="M70" s="20">
        <f>SUM(M71:M72)</f>
        <v>2188.5</v>
      </c>
      <c r="N70" s="21">
        <f t="shared" si="0"/>
        <v>0.21668316831683168</v>
      </c>
    </row>
    <row r="71" spans="1:14" ht="25.5" customHeight="1">
      <c r="A71" s="1"/>
      <c r="B71" s="1"/>
      <c r="C71" s="32" t="s">
        <v>92</v>
      </c>
      <c r="D71" s="32"/>
      <c r="E71" s="24" t="s">
        <v>93</v>
      </c>
      <c r="F71" s="24"/>
      <c r="G71" s="24"/>
      <c r="H71" s="25">
        <v>10000</v>
      </c>
      <c r="I71" s="25"/>
      <c r="J71" s="25"/>
      <c r="K71" s="25"/>
      <c r="L71" s="26"/>
      <c r="M71" s="14">
        <v>2188.5</v>
      </c>
      <c r="N71" s="15">
        <f t="shared" si="0"/>
        <v>0.21885</v>
      </c>
    </row>
    <row r="72" spans="1:14" ht="25.5" customHeight="1">
      <c r="A72" s="1"/>
      <c r="B72" s="1"/>
      <c r="C72" s="32" t="s">
        <v>94</v>
      </c>
      <c r="D72" s="32"/>
      <c r="E72" s="24" t="s">
        <v>95</v>
      </c>
      <c r="F72" s="24"/>
      <c r="G72" s="24"/>
      <c r="H72" s="25">
        <v>100</v>
      </c>
      <c r="I72" s="25"/>
      <c r="J72" s="25"/>
      <c r="K72" s="25"/>
      <c r="L72" s="26"/>
      <c r="M72" s="14">
        <v>0</v>
      </c>
      <c r="N72" s="15">
        <f t="shared" si="0"/>
        <v>0</v>
      </c>
    </row>
    <row r="73" spans="1:14" ht="51" customHeight="1">
      <c r="A73" s="1"/>
      <c r="B73" s="11" t="s">
        <v>96</v>
      </c>
      <c r="C73" s="27"/>
      <c r="D73" s="27"/>
      <c r="E73" s="28" t="s">
        <v>97</v>
      </c>
      <c r="F73" s="28"/>
      <c r="G73" s="28"/>
      <c r="H73" s="29">
        <v>2969537</v>
      </c>
      <c r="I73" s="29"/>
      <c r="J73" s="29"/>
      <c r="K73" s="29"/>
      <c r="L73" s="30"/>
      <c r="M73" s="20">
        <f>SUM(M74:M81)</f>
        <v>2900860.2299999995</v>
      </c>
      <c r="N73" s="21">
        <f t="shared" si="0"/>
        <v>0.9768729030821975</v>
      </c>
    </row>
    <row r="74" spans="1:14" ht="15" customHeight="1">
      <c r="A74" s="1"/>
      <c r="B74" s="1"/>
      <c r="C74" s="32" t="s">
        <v>98</v>
      </c>
      <c r="D74" s="32"/>
      <c r="E74" s="24" t="s">
        <v>99</v>
      </c>
      <c r="F74" s="24"/>
      <c r="G74" s="24"/>
      <c r="H74" s="25">
        <v>2647707</v>
      </c>
      <c r="I74" s="25"/>
      <c r="J74" s="25"/>
      <c r="K74" s="25"/>
      <c r="L74" s="26"/>
      <c r="M74" s="14">
        <v>2592759.03</v>
      </c>
      <c r="N74" s="15">
        <f t="shared" si="0"/>
        <v>0.9792469597277946</v>
      </c>
    </row>
    <row r="75" spans="1:14" ht="15" customHeight="1">
      <c r="A75" s="1"/>
      <c r="B75" s="1"/>
      <c r="C75" s="32" t="s">
        <v>100</v>
      </c>
      <c r="D75" s="32"/>
      <c r="E75" s="24" t="s">
        <v>101</v>
      </c>
      <c r="F75" s="24"/>
      <c r="G75" s="24"/>
      <c r="H75" s="25">
        <v>6104</v>
      </c>
      <c r="I75" s="25"/>
      <c r="J75" s="25"/>
      <c r="K75" s="25"/>
      <c r="L75" s="26"/>
      <c r="M75" s="14">
        <v>6486</v>
      </c>
      <c r="N75" s="15">
        <f t="shared" si="0"/>
        <v>1.0625819134993446</v>
      </c>
    </row>
    <row r="76" spans="1:14" ht="15" customHeight="1">
      <c r="A76" s="1"/>
      <c r="B76" s="1"/>
      <c r="C76" s="32" t="s">
        <v>102</v>
      </c>
      <c r="D76" s="32"/>
      <c r="E76" s="24" t="s">
        <v>103</v>
      </c>
      <c r="F76" s="24"/>
      <c r="G76" s="24"/>
      <c r="H76" s="25">
        <v>74557</v>
      </c>
      <c r="I76" s="25"/>
      <c r="J76" s="25"/>
      <c r="K76" s="25"/>
      <c r="L76" s="26"/>
      <c r="M76" s="14">
        <v>73558</v>
      </c>
      <c r="N76" s="15">
        <f aca="true" t="shared" si="1" ref="N76:N141">SUM(M76/H76)</f>
        <v>0.9866008557211261</v>
      </c>
    </row>
    <row r="77" spans="1:14" ht="15" customHeight="1">
      <c r="A77" s="1"/>
      <c r="B77" s="1"/>
      <c r="C77" s="32" t="s">
        <v>104</v>
      </c>
      <c r="D77" s="32"/>
      <c r="E77" s="24" t="s">
        <v>105</v>
      </c>
      <c r="F77" s="24"/>
      <c r="G77" s="24"/>
      <c r="H77" s="25">
        <v>140955</v>
      </c>
      <c r="I77" s="25"/>
      <c r="J77" s="25"/>
      <c r="K77" s="25"/>
      <c r="L77" s="26"/>
      <c r="M77" s="14">
        <v>139919.21</v>
      </c>
      <c r="N77" s="15">
        <f t="shared" si="1"/>
        <v>0.9926516264055903</v>
      </c>
    </row>
    <row r="78" spans="1:14" ht="15" customHeight="1">
      <c r="A78" s="1"/>
      <c r="B78" s="1"/>
      <c r="C78" s="32" t="s">
        <v>106</v>
      </c>
      <c r="D78" s="32"/>
      <c r="E78" s="24" t="s">
        <v>107</v>
      </c>
      <c r="F78" s="24"/>
      <c r="G78" s="24"/>
      <c r="H78" s="25">
        <v>11000</v>
      </c>
      <c r="I78" s="25"/>
      <c r="J78" s="25"/>
      <c r="K78" s="25"/>
      <c r="L78" s="26"/>
      <c r="M78" s="14">
        <v>7013</v>
      </c>
      <c r="N78" s="15">
        <f t="shared" si="1"/>
        <v>0.6375454545454545</v>
      </c>
    </row>
    <row r="79" spans="1:14" ht="15" customHeight="1">
      <c r="A79" s="1"/>
      <c r="B79" s="1"/>
      <c r="C79" s="32" t="s">
        <v>41</v>
      </c>
      <c r="D79" s="32"/>
      <c r="E79" s="24" t="s">
        <v>42</v>
      </c>
      <c r="F79" s="24"/>
      <c r="G79" s="24"/>
      <c r="H79" s="25">
        <v>4500</v>
      </c>
      <c r="I79" s="25"/>
      <c r="J79" s="25"/>
      <c r="K79" s="25"/>
      <c r="L79" s="26"/>
      <c r="M79" s="14">
        <v>317.4</v>
      </c>
      <c r="N79" s="15">
        <f t="shared" si="1"/>
        <v>0.07053333333333332</v>
      </c>
    </row>
    <row r="80" spans="1:14" ht="25.5" customHeight="1">
      <c r="A80" s="1"/>
      <c r="B80" s="1"/>
      <c r="C80" s="32" t="s">
        <v>94</v>
      </c>
      <c r="D80" s="32"/>
      <c r="E80" s="24" t="s">
        <v>95</v>
      </c>
      <c r="F80" s="24"/>
      <c r="G80" s="24"/>
      <c r="H80" s="25">
        <v>39000</v>
      </c>
      <c r="I80" s="25"/>
      <c r="J80" s="25"/>
      <c r="K80" s="25"/>
      <c r="L80" s="26"/>
      <c r="M80" s="14">
        <v>37628.59</v>
      </c>
      <c r="N80" s="15">
        <f t="shared" si="1"/>
        <v>0.9648356410256409</v>
      </c>
    </row>
    <row r="81" spans="1:14" ht="25.5" customHeight="1">
      <c r="A81" s="1"/>
      <c r="B81" s="1"/>
      <c r="C81" s="32" t="s">
        <v>108</v>
      </c>
      <c r="D81" s="32"/>
      <c r="E81" s="24" t="s">
        <v>109</v>
      </c>
      <c r="F81" s="24"/>
      <c r="G81" s="24"/>
      <c r="H81" s="25">
        <v>45714</v>
      </c>
      <c r="I81" s="25"/>
      <c r="J81" s="25"/>
      <c r="K81" s="25"/>
      <c r="L81" s="26"/>
      <c r="M81" s="14">
        <v>43179</v>
      </c>
      <c r="N81" s="15">
        <f t="shared" si="1"/>
        <v>0.9445465284158026</v>
      </c>
    </row>
    <row r="82" spans="1:14" ht="46.5" customHeight="1">
      <c r="A82" s="1"/>
      <c r="B82" s="11" t="s">
        <v>110</v>
      </c>
      <c r="C82" s="27"/>
      <c r="D82" s="27"/>
      <c r="E82" s="28" t="s">
        <v>111</v>
      </c>
      <c r="F82" s="28"/>
      <c r="G82" s="28"/>
      <c r="H82" s="29">
        <v>3739982</v>
      </c>
      <c r="I82" s="29"/>
      <c r="J82" s="29"/>
      <c r="K82" s="29"/>
      <c r="L82" s="30"/>
      <c r="M82" s="20">
        <f>SUM(M83:M91)</f>
        <v>3172640.1100000003</v>
      </c>
      <c r="N82" s="21">
        <f t="shared" si="1"/>
        <v>0.8483035773968967</v>
      </c>
    </row>
    <row r="83" spans="1:14" ht="15" customHeight="1">
      <c r="A83" s="1"/>
      <c r="B83" s="1"/>
      <c r="C83" s="32" t="s">
        <v>98</v>
      </c>
      <c r="D83" s="32"/>
      <c r="E83" s="24" t="s">
        <v>99</v>
      </c>
      <c r="F83" s="24"/>
      <c r="G83" s="24"/>
      <c r="H83" s="25">
        <v>2267767</v>
      </c>
      <c r="I83" s="25"/>
      <c r="J83" s="25"/>
      <c r="K83" s="25"/>
      <c r="L83" s="26"/>
      <c r="M83" s="14">
        <v>1917785.33</v>
      </c>
      <c r="N83" s="15">
        <f t="shared" si="1"/>
        <v>0.8456712395938384</v>
      </c>
    </row>
    <row r="84" spans="1:14" ht="15" customHeight="1">
      <c r="A84" s="1"/>
      <c r="B84" s="1"/>
      <c r="C84" s="32" t="s">
        <v>100</v>
      </c>
      <c r="D84" s="32"/>
      <c r="E84" s="24" t="s">
        <v>101</v>
      </c>
      <c r="F84" s="24"/>
      <c r="G84" s="24"/>
      <c r="H84" s="25">
        <v>285284</v>
      </c>
      <c r="I84" s="25"/>
      <c r="J84" s="25"/>
      <c r="K84" s="25"/>
      <c r="L84" s="26"/>
      <c r="M84" s="14">
        <v>264884.24</v>
      </c>
      <c r="N84" s="15">
        <f t="shared" si="1"/>
        <v>0.9284931506849314</v>
      </c>
    </row>
    <row r="85" spans="1:14" ht="15" customHeight="1">
      <c r="A85" s="1"/>
      <c r="B85" s="1"/>
      <c r="C85" s="32" t="s">
        <v>102</v>
      </c>
      <c r="D85" s="32"/>
      <c r="E85" s="24" t="s">
        <v>103</v>
      </c>
      <c r="F85" s="24"/>
      <c r="G85" s="24"/>
      <c r="H85" s="25">
        <v>14687</v>
      </c>
      <c r="I85" s="25"/>
      <c r="J85" s="25"/>
      <c r="K85" s="25"/>
      <c r="L85" s="26"/>
      <c r="M85" s="14">
        <v>15499.73</v>
      </c>
      <c r="N85" s="15">
        <f t="shared" si="1"/>
        <v>1.0553366923129297</v>
      </c>
    </row>
    <row r="86" spans="1:14" ht="15" customHeight="1">
      <c r="A86" s="1"/>
      <c r="B86" s="1"/>
      <c r="C86" s="32" t="s">
        <v>104</v>
      </c>
      <c r="D86" s="32"/>
      <c r="E86" s="24" t="s">
        <v>105</v>
      </c>
      <c r="F86" s="24"/>
      <c r="G86" s="24"/>
      <c r="H86" s="25">
        <v>265244</v>
      </c>
      <c r="I86" s="25"/>
      <c r="J86" s="25"/>
      <c r="K86" s="25"/>
      <c r="L86" s="26"/>
      <c r="M86" s="14">
        <v>224548.39</v>
      </c>
      <c r="N86" s="15">
        <f t="shared" si="1"/>
        <v>0.8465729290766238</v>
      </c>
    </row>
    <row r="87" spans="1:14" ht="15" customHeight="1">
      <c r="A87" s="1"/>
      <c r="B87" s="1"/>
      <c r="C87" s="32" t="s">
        <v>112</v>
      </c>
      <c r="D87" s="32"/>
      <c r="E87" s="24" t="s">
        <v>113</v>
      </c>
      <c r="F87" s="24"/>
      <c r="G87" s="24"/>
      <c r="H87" s="25">
        <v>123000</v>
      </c>
      <c r="I87" s="25"/>
      <c r="J87" s="25"/>
      <c r="K87" s="25"/>
      <c r="L87" s="26"/>
      <c r="M87" s="14">
        <v>124695.5</v>
      </c>
      <c r="N87" s="15">
        <f t="shared" si="1"/>
        <v>1.0137845528455285</v>
      </c>
    </row>
    <row r="88" spans="1:14" ht="15" customHeight="1">
      <c r="A88" s="1"/>
      <c r="B88" s="1"/>
      <c r="C88" s="32" t="s">
        <v>114</v>
      </c>
      <c r="D88" s="32"/>
      <c r="E88" s="24" t="s">
        <v>115</v>
      </c>
      <c r="F88" s="24"/>
      <c r="G88" s="24"/>
      <c r="H88" s="25">
        <v>350000</v>
      </c>
      <c r="I88" s="25"/>
      <c r="J88" s="25"/>
      <c r="K88" s="25"/>
      <c r="L88" s="26"/>
      <c r="M88" s="14">
        <v>318942</v>
      </c>
      <c r="N88" s="15">
        <f t="shared" si="1"/>
        <v>0.9112628571428572</v>
      </c>
    </row>
    <row r="89" spans="1:14" ht="15" customHeight="1">
      <c r="A89" s="1"/>
      <c r="B89" s="1"/>
      <c r="C89" s="32" t="s">
        <v>106</v>
      </c>
      <c r="D89" s="32"/>
      <c r="E89" s="24" t="s">
        <v>107</v>
      </c>
      <c r="F89" s="24"/>
      <c r="G89" s="24"/>
      <c r="H89" s="25">
        <v>400000</v>
      </c>
      <c r="I89" s="25"/>
      <c r="J89" s="25"/>
      <c r="K89" s="25"/>
      <c r="L89" s="26"/>
      <c r="M89" s="14">
        <v>272022.48</v>
      </c>
      <c r="N89" s="15">
        <f t="shared" si="1"/>
        <v>0.6800562</v>
      </c>
    </row>
    <row r="90" spans="1:14" ht="15" customHeight="1">
      <c r="A90" s="1"/>
      <c r="B90" s="1"/>
      <c r="C90" s="32" t="s">
        <v>41</v>
      </c>
      <c r="D90" s="32"/>
      <c r="E90" s="24" t="s">
        <v>42</v>
      </c>
      <c r="F90" s="24"/>
      <c r="G90" s="24"/>
      <c r="H90" s="25">
        <v>9000</v>
      </c>
      <c r="I90" s="25"/>
      <c r="J90" s="25"/>
      <c r="K90" s="25"/>
      <c r="L90" s="26"/>
      <c r="M90" s="14">
        <v>13722.93</v>
      </c>
      <c r="N90" s="15">
        <f t="shared" si="1"/>
        <v>1.52477</v>
      </c>
    </row>
    <row r="91" spans="1:14" ht="25.5" customHeight="1">
      <c r="A91" s="1"/>
      <c r="B91" s="1"/>
      <c r="C91" s="32" t="s">
        <v>94</v>
      </c>
      <c r="D91" s="32"/>
      <c r="E91" s="24" t="s">
        <v>95</v>
      </c>
      <c r="F91" s="24"/>
      <c r="G91" s="24"/>
      <c r="H91" s="25">
        <v>25000</v>
      </c>
      <c r="I91" s="25"/>
      <c r="J91" s="25"/>
      <c r="K91" s="25"/>
      <c r="L91" s="26"/>
      <c r="M91" s="14">
        <v>20539.51</v>
      </c>
      <c r="N91" s="15">
        <f t="shared" si="1"/>
        <v>0.8215804</v>
      </c>
    </row>
    <row r="92" spans="1:14" ht="33.75" customHeight="1">
      <c r="A92" s="1"/>
      <c r="B92" s="11" t="s">
        <v>116</v>
      </c>
      <c r="C92" s="27"/>
      <c r="D92" s="27"/>
      <c r="E92" s="28" t="s">
        <v>117</v>
      </c>
      <c r="F92" s="28"/>
      <c r="G92" s="28"/>
      <c r="H92" s="29">
        <v>715117</v>
      </c>
      <c r="I92" s="29"/>
      <c r="J92" s="29"/>
      <c r="K92" s="29"/>
      <c r="L92" s="30"/>
      <c r="M92" s="20">
        <f>SUM(M93:M98)</f>
        <v>641681.0599999999</v>
      </c>
      <c r="N92" s="21">
        <f t="shared" si="1"/>
        <v>0.8973091955582093</v>
      </c>
    </row>
    <row r="93" spans="1:14" ht="15" customHeight="1">
      <c r="A93" s="1"/>
      <c r="B93" s="1"/>
      <c r="C93" s="32" t="s">
        <v>118</v>
      </c>
      <c r="D93" s="32"/>
      <c r="E93" s="24" t="s">
        <v>119</v>
      </c>
      <c r="F93" s="24"/>
      <c r="G93" s="24"/>
      <c r="H93" s="25">
        <v>300000</v>
      </c>
      <c r="I93" s="25"/>
      <c r="J93" s="25"/>
      <c r="K93" s="25"/>
      <c r="L93" s="26"/>
      <c r="M93" s="14">
        <v>258385.53</v>
      </c>
      <c r="N93" s="15">
        <f t="shared" si="1"/>
        <v>0.8612851</v>
      </c>
    </row>
    <row r="94" spans="1:14" ht="15" customHeight="1">
      <c r="A94" s="1"/>
      <c r="B94" s="1"/>
      <c r="C94" s="32" t="s">
        <v>120</v>
      </c>
      <c r="D94" s="32"/>
      <c r="E94" s="24" t="s">
        <v>121</v>
      </c>
      <c r="F94" s="24"/>
      <c r="G94" s="24"/>
      <c r="H94" s="25">
        <v>33017</v>
      </c>
      <c r="I94" s="25"/>
      <c r="J94" s="25"/>
      <c r="K94" s="25"/>
      <c r="L94" s="26"/>
      <c r="M94" s="14">
        <v>9681.65</v>
      </c>
      <c r="N94" s="15">
        <f t="shared" si="1"/>
        <v>0.2932322742829451</v>
      </c>
    </row>
    <row r="95" spans="1:14" ht="25.5" customHeight="1">
      <c r="A95" s="1"/>
      <c r="B95" s="1"/>
      <c r="C95" s="32" t="s">
        <v>122</v>
      </c>
      <c r="D95" s="32"/>
      <c r="E95" s="24" t="s">
        <v>123</v>
      </c>
      <c r="F95" s="24"/>
      <c r="G95" s="24"/>
      <c r="H95" s="25">
        <v>300000</v>
      </c>
      <c r="I95" s="25"/>
      <c r="J95" s="25"/>
      <c r="K95" s="25"/>
      <c r="L95" s="26"/>
      <c r="M95" s="14">
        <v>309987.48</v>
      </c>
      <c r="N95" s="15">
        <f t="shared" si="1"/>
        <v>1.0332915999999999</v>
      </c>
    </row>
    <row r="96" spans="1:14" ht="34.5" customHeight="1">
      <c r="A96" s="1"/>
      <c r="B96" s="1"/>
      <c r="C96" s="32" t="s">
        <v>33</v>
      </c>
      <c r="D96" s="32"/>
      <c r="E96" s="24" t="s">
        <v>34</v>
      </c>
      <c r="F96" s="24"/>
      <c r="G96" s="24"/>
      <c r="H96" s="25">
        <v>80000</v>
      </c>
      <c r="I96" s="25"/>
      <c r="J96" s="25"/>
      <c r="K96" s="25"/>
      <c r="L96" s="26"/>
      <c r="M96" s="14">
        <v>63594.51</v>
      </c>
      <c r="N96" s="15">
        <f t="shared" si="1"/>
        <v>0.794931375</v>
      </c>
    </row>
    <row r="97" spans="1:14" ht="15" customHeight="1">
      <c r="A97" s="1"/>
      <c r="B97" s="1"/>
      <c r="C97" s="32" t="s">
        <v>41</v>
      </c>
      <c r="D97" s="32"/>
      <c r="E97" s="24" t="s">
        <v>42</v>
      </c>
      <c r="F97" s="24"/>
      <c r="G97" s="24"/>
      <c r="H97" s="25">
        <v>100</v>
      </c>
      <c r="I97" s="25"/>
      <c r="J97" s="25"/>
      <c r="K97" s="25"/>
      <c r="L97" s="26"/>
      <c r="M97" s="14">
        <v>20.4</v>
      </c>
      <c r="N97" s="15">
        <f t="shared" si="1"/>
        <v>0.204</v>
      </c>
    </row>
    <row r="98" spans="1:14" ht="25.5" customHeight="1">
      <c r="A98" s="1"/>
      <c r="B98" s="1"/>
      <c r="C98" s="32" t="s">
        <v>94</v>
      </c>
      <c r="D98" s="32"/>
      <c r="E98" s="24" t="s">
        <v>95</v>
      </c>
      <c r="F98" s="24"/>
      <c r="G98" s="24"/>
      <c r="H98" s="25">
        <v>2000</v>
      </c>
      <c r="I98" s="25"/>
      <c r="J98" s="25"/>
      <c r="K98" s="25"/>
      <c r="L98" s="26"/>
      <c r="M98" s="14">
        <v>11.49</v>
      </c>
      <c r="N98" s="15">
        <f t="shared" si="1"/>
        <v>0.005745</v>
      </c>
    </row>
    <row r="99" spans="1:14" ht="24" customHeight="1">
      <c r="A99" s="1"/>
      <c r="B99" s="11" t="s">
        <v>124</v>
      </c>
      <c r="C99" s="27"/>
      <c r="D99" s="27"/>
      <c r="E99" s="28" t="s">
        <v>125</v>
      </c>
      <c r="F99" s="28"/>
      <c r="G99" s="28"/>
      <c r="H99" s="29">
        <v>8031584</v>
      </c>
      <c r="I99" s="29"/>
      <c r="J99" s="29"/>
      <c r="K99" s="29"/>
      <c r="L99" s="30"/>
      <c r="M99" s="20">
        <f>SUM(M100:M101)</f>
        <v>8118264.29</v>
      </c>
      <c r="N99" s="21">
        <f t="shared" si="1"/>
        <v>1.0107924277452618</v>
      </c>
    </row>
    <row r="100" spans="1:14" ht="15" customHeight="1">
      <c r="A100" s="1"/>
      <c r="B100" s="1"/>
      <c r="C100" s="32" t="s">
        <v>126</v>
      </c>
      <c r="D100" s="32"/>
      <c r="E100" s="24" t="s">
        <v>127</v>
      </c>
      <c r="F100" s="24"/>
      <c r="G100" s="24"/>
      <c r="H100" s="25">
        <v>7811584</v>
      </c>
      <c r="I100" s="25"/>
      <c r="J100" s="25"/>
      <c r="K100" s="25"/>
      <c r="L100" s="26"/>
      <c r="M100" s="14">
        <v>7898284</v>
      </c>
      <c r="N100" s="15">
        <f t="shared" si="1"/>
        <v>1.0110989013239824</v>
      </c>
    </row>
    <row r="101" spans="1:14" ht="15" customHeight="1">
      <c r="A101" s="1"/>
      <c r="B101" s="1"/>
      <c r="C101" s="32" t="s">
        <v>128</v>
      </c>
      <c r="D101" s="32"/>
      <c r="E101" s="24" t="s">
        <v>129</v>
      </c>
      <c r="F101" s="24"/>
      <c r="G101" s="24"/>
      <c r="H101" s="25">
        <v>220000</v>
      </c>
      <c r="I101" s="25"/>
      <c r="J101" s="25"/>
      <c r="K101" s="25"/>
      <c r="L101" s="26"/>
      <c r="M101" s="14">
        <v>219980.29</v>
      </c>
      <c r="N101" s="15">
        <f t="shared" si="1"/>
        <v>0.9999104090909091</v>
      </c>
    </row>
    <row r="102" spans="1:14" ht="13.5" customHeight="1">
      <c r="A102" s="9" t="s">
        <v>130</v>
      </c>
      <c r="B102" s="10"/>
      <c r="C102" s="44"/>
      <c r="D102" s="44"/>
      <c r="E102" s="53" t="s">
        <v>131</v>
      </c>
      <c r="F102" s="53"/>
      <c r="G102" s="53"/>
      <c r="H102" s="46">
        <v>19081562</v>
      </c>
      <c r="I102" s="46"/>
      <c r="J102" s="46"/>
      <c r="K102" s="46"/>
      <c r="L102" s="47"/>
      <c r="M102" s="16">
        <f>SUM(M103,M105,M107,M109,M111)</f>
        <v>19356773.29</v>
      </c>
      <c r="N102" s="17">
        <f t="shared" si="1"/>
        <v>1.0144228910610147</v>
      </c>
    </row>
    <row r="103" spans="1:14" ht="22.5" customHeight="1">
      <c r="A103" s="1"/>
      <c r="B103" s="11" t="s">
        <v>132</v>
      </c>
      <c r="C103" s="27"/>
      <c r="D103" s="27"/>
      <c r="E103" s="28" t="s">
        <v>133</v>
      </c>
      <c r="F103" s="28"/>
      <c r="G103" s="28"/>
      <c r="H103" s="29">
        <v>12632794</v>
      </c>
      <c r="I103" s="29"/>
      <c r="J103" s="29"/>
      <c r="K103" s="29"/>
      <c r="L103" s="30"/>
      <c r="M103" s="20">
        <f>SUM(M104)</f>
        <v>12632794</v>
      </c>
      <c r="N103" s="21">
        <f t="shared" si="1"/>
        <v>1</v>
      </c>
    </row>
    <row r="104" spans="1:14" ht="15" customHeight="1">
      <c r="A104" s="1"/>
      <c r="B104" s="1"/>
      <c r="C104" s="32" t="s">
        <v>134</v>
      </c>
      <c r="D104" s="32"/>
      <c r="E104" s="24" t="s">
        <v>135</v>
      </c>
      <c r="F104" s="24"/>
      <c r="G104" s="24"/>
      <c r="H104" s="25">
        <v>12632794</v>
      </c>
      <c r="I104" s="25"/>
      <c r="J104" s="25"/>
      <c r="K104" s="25"/>
      <c r="L104" s="26"/>
      <c r="M104" s="14">
        <v>12632794</v>
      </c>
      <c r="N104" s="15">
        <f t="shared" si="1"/>
        <v>1</v>
      </c>
    </row>
    <row r="105" spans="1:14" ht="24" customHeight="1">
      <c r="A105" s="1"/>
      <c r="B105" s="22" t="s">
        <v>234</v>
      </c>
      <c r="C105" s="27"/>
      <c r="D105" s="27"/>
      <c r="E105" s="28" t="s">
        <v>236</v>
      </c>
      <c r="F105" s="28"/>
      <c r="G105" s="28"/>
      <c r="H105" s="29">
        <v>0</v>
      </c>
      <c r="I105" s="29"/>
      <c r="J105" s="29"/>
      <c r="K105" s="29"/>
      <c r="L105" s="30"/>
      <c r="M105" s="20">
        <f>SUM(M106)</f>
        <v>276815</v>
      </c>
      <c r="N105" s="21">
        <v>0</v>
      </c>
    </row>
    <row r="106" spans="1:14" ht="15" customHeight="1">
      <c r="A106" s="1"/>
      <c r="B106" s="1"/>
      <c r="C106" s="31" t="s">
        <v>235</v>
      </c>
      <c r="D106" s="32"/>
      <c r="E106" s="24" t="s">
        <v>237</v>
      </c>
      <c r="F106" s="24"/>
      <c r="G106" s="24"/>
      <c r="H106" s="25">
        <v>0</v>
      </c>
      <c r="I106" s="25"/>
      <c r="J106" s="25"/>
      <c r="K106" s="25"/>
      <c r="L106" s="26"/>
      <c r="M106" s="14">
        <v>276815</v>
      </c>
      <c r="N106" s="15">
        <v>0</v>
      </c>
    </row>
    <row r="107" spans="1:14" ht="13.5" customHeight="1">
      <c r="A107" s="1"/>
      <c r="B107" s="11" t="s">
        <v>136</v>
      </c>
      <c r="C107" s="27"/>
      <c r="D107" s="27"/>
      <c r="E107" s="28" t="s">
        <v>137</v>
      </c>
      <c r="F107" s="28"/>
      <c r="G107" s="28"/>
      <c r="H107" s="29">
        <v>6201958</v>
      </c>
      <c r="I107" s="29"/>
      <c r="J107" s="29"/>
      <c r="K107" s="29"/>
      <c r="L107" s="30"/>
      <c r="M107" s="20">
        <f>SUM(M108)</f>
        <v>6201958</v>
      </c>
      <c r="N107" s="21">
        <f t="shared" si="1"/>
        <v>1</v>
      </c>
    </row>
    <row r="108" spans="1:14" ht="15" customHeight="1">
      <c r="A108" s="1"/>
      <c r="B108" s="1"/>
      <c r="C108" s="32" t="s">
        <v>134</v>
      </c>
      <c r="D108" s="32"/>
      <c r="E108" s="24" t="s">
        <v>135</v>
      </c>
      <c r="F108" s="24"/>
      <c r="G108" s="24"/>
      <c r="H108" s="25">
        <v>6201958</v>
      </c>
      <c r="I108" s="25"/>
      <c r="J108" s="25"/>
      <c r="K108" s="25"/>
      <c r="L108" s="26"/>
      <c r="M108" s="14">
        <v>6201958</v>
      </c>
      <c r="N108" s="15">
        <f t="shared" si="1"/>
        <v>1</v>
      </c>
    </row>
    <row r="109" spans="1:14" ht="13.5" customHeight="1">
      <c r="A109" s="1"/>
      <c r="B109" s="11" t="s">
        <v>138</v>
      </c>
      <c r="C109" s="27"/>
      <c r="D109" s="27"/>
      <c r="E109" s="28" t="s">
        <v>139</v>
      </c>
      <c r="F109" s="28"/>
      <c r="G109" s="28"/>
      <c r="H109" s="29">
        <v>24103</v>
      </c>
      <c r="I109" s="29"/>
      <c r="J109" s="29"/>
      <c r="K109" s="29"/>
      <c r="L109" s="30"/>
      <c r="M109" s="20">
        <f>SUM(M110)</f>
        <v>22499.29</v>
      </c>
      <c r="N109" s="21">
        <f t="shared" si="1"/>
        <v>0.9334642990499108</v>
      </c>
    </row>
    <row r="110" spans="1:14" ht="34.5" customHeight="1">
      <c r="A110" s="1"/>
      <c r="B110" s="1"/>
      <c r="C110" s="32" t="s">
        <v>140</v>
      </c>
      <c r="D110" s="32"/>
      <c r="E110" s="24" t="s">
        <v>141</v>
      </c>
      <c r="F110" s="24"/>
      <c r="G110" s="24"/>
      <c r="H110" s="25">
        <v>24103</v>
      </c>
      <c r="I110" s="25"/>
      <c r="J110" s="25"/>
      <c r="K110" s="25"/>
      <c r="L110" s="26"/>
      <c r="M110" s="14">
        <v>22499.29</v>
      </c>
      <c r="N110" s="15">
        <f t="shared" si="1"/>
        <v>0.9334642990499108</v>
      </c>
    </row>
    <row r="111" spans="1:14" ht="13.5" customHeight="1">
      <c r="A111" s="1"/>
      <c r="B111" s="11" t="s">
        <v>142</v>
      </c>
      <c r="C111" s="27"/>
      <c r="D111" s="27"/>
      <c r="E111" s="28" t="s">
        <v>143</v>
      </c>
      <c r="F111" s="28"/>
      <c r="G111" s="28"/>
      <c r="H111" s="29">
        <v>222707</v>
      </c>
      <c r="I111" s="29"/>
      <c r="J111" s="29"/>
      <c r="K111" s="29"/>
      <c r="L111" s="30"/>
      <c r="M111" s="20">
        <f>SUM(M112)</f>
        <v>222707</v>
      </c>
      <c r="N111" s="21">
        <f t="shared" si="1"/>
        <v>1</v>
      </c>
    </row>
    <row r="112" spans="1:14" ht="15" customHeight="1">
      <c r="A112" s="1"/>
      <c r="B112" s="1"/>
      <c r="C112" s="32" t="s">
        <v>134</v>
      </c>
      <c r="D112" s="32"/>
      <c r="E112" s="24" t="s">
        <v>135</v>
      </c>
      <c r="F112" s="24"/>
      <c r="G112" s="24"/>
      <c r="H112" s="25">
        <v>222707</v>
      </c>
      <c r="I112" s="25"/>
      <c r="J112" s="25"/>
      <c r="K112" s="25"/>
      <c r="L112" s="26"/>
      <c r="M112" s="14">
        <v>222707</v>
      </c>
      <c r="N112" s="15">
        <f t="shared" si="1"/>
        <v>1</v>
      </c>
    </row>
    <row r="113" spans="1:14" ht="13.5" customHeight="1">
      <c r="A113" s="9" t="s">
        <v>144</v>
      </c>
      <c r="B113" s="10"/>
      <c r="C113" s="44"/>
      <c r="D113" s="44"/>
      <c r="E113" s="53" t="s">
        <v>145</v>
      </c>
      <c r="F113" s="53"/>
      <c r="G113" s="53"/>
      <c r="H113" s="46">
        <v>1789404</v>
      </c>
      <c r="I113" s="46"/>
      <c r="J113" s="46"/>
      <c r="K113" s="46"/>
      <c r="L113" s="47"/>
      <c r="M113" s="16">
        <f>SUM(M114,M118,M120,M125,M127,M129,M131)</f>
        <v>1755954.8</v>
      </c>
      <c r="N113" s="17">
        <f t="shared" si="1"/>
        <v>0.9813070720753949</v>
      </c>
    </row>
    <row r="114" spans="1:14" ht="13.5" customHeight="1">
      <c r="A114" s="1"/>
      <c r="B114" s="11" t="s">
        <v>146</v>
      </c>
      <c r="C114" s="27"/>
      <c r="D114" s="27"/>
      <c r="E114" s="28" t="s">
        <v>147</v>
      </c>
      <c r="F114" s="28"/>
      <c r="G114" s="28"/>
      <c r="H114" s="29">
        <v>56443</v>
      </c>
      <c r="I114" s="29"/>
      <c r="J114" s="29"/>
      <c r="K114" s="29"/>
      <c r="L114" s="30"/>
      <c r="M114" s="20">
        <f>SUM(M115:M117)</f>
        <v>62910.67</v>
      </c>
      <c r="N114" s="21">
        <f t="shared" si="1"/>
        <v>1.114587637085201</v>
      </c>
    </row>
    <row r="115" spans="1:14" ht="54" customHeight="1">
      <c r="A115" s="1"/>
      <c r="B115" s="1"/>
      <c r="C115" s="32" t="s">
        <v>20</v>
      </c>
      <c r="D115" s="32"/>
      <c r="E115" s="24" t="s">
        <v>21</v>
      </c>
      <c r="F115" s="24"/>
      <c r="G115" s="24"/>
      <c r="H115" s="25">
        <v>30920</v>
      </c>
      <c r="I115" s="25"/>
      <c r="J115" s="25"/>
      <c r="K115" s="25"/>
      <c r="L115" s="26"/>
      <c r="M115" s="14">
        <v>37843.17</v>
      </c>
      <c r="N115" s="15">
        <f t="shared" si="1"/>
        <v>1.2239058861578267</v>
      </c>
    </row>
    <row r="116" spans="1:14" ht="15" customHeight="1">
      <c r="A116" s="1"/>
      <c r="B116" s="1"/>
      <c r="C116" s="32" t="s">
        <v>14</v>
      </c>
      <c r="D116" s="32"/>
      <c r="E116" s="24" t="s">
        <v>15</v>
      </c>
      <c r="F116" s="24"/>
      <c r="G116" s="24"/>
      <c r="H116" s="25">
        <v>5000</v>
      </c>
      <c r="I116" s="25"/>
      <c r="J116" s="25"/>
      <c r="K116" s="25"/>
      <c r="L116" s="26"/>
      <c r="M116" s="14">
        <v>4777.38</v>
      </c>
      <c r="N116" s="15">
        <f t="shared" si="1"/>
        <v>0.955476</v>
      </c>
    </row>
    <row r="117" spans="1:14" ht="43.5" customHeight="1">
      <c r="A117" s="1"/>
      <c r="B117" s="1"/>
      <c r="C117" s="32" t="s">
        <v>22</v>
      </c>
      <c r="D117" s="32"/>
      <c r="E117" s="24" t="s">
        <v>23</v>
      </c>
      <c r="F117" s="24"/>
      <c r="G117" s="24"/>
      <c r="H117" s="25">
        <v>20523</v>
      </c>
      <c r="I117" s="25"/>
      <c r="J117" s="25"/>
      <c r="K117" s="25"/>
      <c r="L117" s="26"/>
      <c r="M117" s="14">
        <v>20290.12</v>
      </c>
      <c r="N117" s="15">
        <f t="shared" si="1"/>
        <v>0.9886527310822004</v>
      </c>
    </row>
    <row r="118" spans="1:14" ht="24" customHeight="1">
      <c r="A118" s="1"/>
      <c r="B118" s="11" t="s">
        <v>148</v>
      </c>
      <c r="C118" s="27"/>
      <c r="D118" s="27"/>
      <c r="E118" s="28" t="s">
        <v>149</v>
      </c>
      <c r="F118" s="28"/>
      <c r="G118" s="28"/>
      <c r="H118" s="29">
        <v>338231</v>
      </c>
      <c r="I118" s="29"/>
      <c r="J118" s="29"/>
      <c r="K118" s="29"/>
      <c r="L118" s="30"/>
      <c r="M118" s="20">
        <f>SUM(M119)</f>
        <v>338231</v>
      </c>
      <c r="N118" s="21">
        <f t="shared" si="1"/>
        <v>1</v>
      </c>
    </row>
    <row r="119" spans="1:14" ht="34.5" customHeight="1">
      <c r="A119" s="1"/>
      <c r="B119" s="1"/>
      <c r="C119" s="32" t="s">
        <v>140</v>
      </c>
      <c r="D119" s="32"/>
      <c r="E119" s="24" t="s">
        <v>141</v>
      </c>
      <c r="F119" s="24"/>
      <c r="G119" s="24"/>
      <c r="H119" s="25">
        <v>338231</v>
      </c>
      <c r="I119" s="25"/>
      <c r="J119" s="25"/>
      <c r="K119" s="25"/>
      <c r="L119" s="26"/>
      <c r="M119" s="14">
        <v>338231</v>
      </c>
      <c r="N119" s="15">
        <f t="shared" si="1"/>
        <v>1</v>
      </c>
    </row>
    <row r="120" spans="1:14" ht="13.5" customHeight="1">
      <c r="A120" s="1"/>
      <c r="B120" s="11" t="s">
        <v>150</v>
      </c>
      <c r="C120" s="27"/>
      <c r="D120" s="27"/>
      <c r="E120" s="28" t="s">
        <v>151</v>
      </c>
      <c r="F120" s="28"/>
      <c r="G120" s="28"/>
      <c r="H120" s="29">
        <v>660800</v>
      </c>
      <c r="I120" s="29"/>
      <c r="J120" s="29"/>
      <c r="K120" s="29"/>
      <c r="L120" s="30"/>
      <c r="M120" s="20">
        <f>SUM(M121:M124)</f>
        <v>667019.58</v>
      </c>
      <c r="N120" s="21">
        <f t="shared" si="1"/>
        <v>1.0094121973365617</v>
      </c>
    </row>
    <row r="121" spans="1:14" ht="15" customHeight="1">
      <c r="A121" s="1"/>
      <c r="B121" s="1"/>
      <c r="C121" s="32" t="s">
        <v>62</v>
      </c>
      <c r="D121" s="32"/>
      <c r="E121" s="24" t="s">
        <v>63</v>
      </c>
      <c r="F121" s="24"/>
      <c r="G121" s="24"/>
      <c r="H121" s="25">
        <v>283800</v>
      </c>
      <c r="I121" s="25"/>
      <c r="J121" s="25"/>
      <c r="K121" s="25"/>
      <c r="L121" s="26"/>
      <c r="M121" s="14">
        <v>292781.1</v>
      </c>
      <c r="N121" s="15">
        <f t="shared" si="1"/>
        <v>1.0316458773784354</v>
      </c>
    </row>
    <row r="122" spans="1:14" ht="15" customHeight="1">
      <c r="A122" s="1"/>
      <c r="B122" s="1"/>
      <c r="C122" s="32" t="s">
        <v>14</v>
      </c>
      <c r="D122" s="32"/>
      <c r="E122" s="24" t="s">
        <v>15</v>
      </c>
      <c r="F122" s="24"/>
      <c r="G122" s="24"/>
      <c r="H122" s="25">
        <v>100</v>
      </c>
      <c r="I122" s="25"/>
      <c r="J122" s="25"/>
      <c r="K122" s="25"/>
      <c r="L122" s="26"/>
      <c r="M122" s="14">
        <v>84.31</v>
      </c>
      <c r="N122" s="15">
        <f t="shared" si="1"/>
        <v>0.8431000000000001</v>
      </c>
    </row>
    <row r="123" spans="1:14" ht="15" customHeight="1">
      <c r="A123" s="1"/>
      <c r="B123" s="1"/>
      <c r="C123" s="32" t="s">
        <v>16</v>
      </c>
      <c r="D123" s="32"/>
      <c r="E123" s="24" t="s">
        <v>17</v>
      </c>
      <c r="F123" s="24"/>
      <c r="G123" s="24"/>
      <c r="H123" s="25">
        <v>44708</v>
      </c>
      <c r="I123" s="25"/>
      <c r="J123" s="25"/>
      <c r="K123" s="25"/>
      <c r="L123" s="26"/>
      <c r="M123" s="14">
        <v>41962.17</v>
      </c>
      <c r="N123" s="15">
        <f t="shared" si="1"/>
        <v>0.9385830276460588</v>
      </c>
    </row>
    <row r="124" spans="1:14" ht="34.5" customHeight="1">
      <c r="A124" s="1"/>
      <c r="B124" s="1"/>
      <c r="C124" s="32" t="s">
        <v>140</v>
      </c>
      <c r="D124" s="32"/>
      <c r="E124" s="24" t="s">
        <v>141</v>
      </c>
      <c r="F124" s="24"/>
      <c r="G124" s="24"/>
      <c r="H124" s="25">
        <v>332192</v>
      </c>
      <c r="I124" s="25"/>
      <c r="J124" s="25"/>
      <c r="K124" s="25"/>
      <c r="L124" s="26"/>
      <c r="M124" s="14">
        <v>332192</v>
      </c>
      <c r="N124" s="15">
        <f t="shared" si="1"/>
        <v>1</v>
      </c>
    </row>
    <row r="125" spans="1:14" ht="13.5" customHeight="1">
      <c r="A125" s="1"/>
      <c r="B125" s="11" t="s">
        <v>152</v>
      </c>
      <c r="C125" s="27"/>
      <c r="D125" s="27"/>
      <c r="E125" s="28" t="s">
        <v>153</v>
      </c>
      <c r="F125" s="28"/>
      <c r="G125" s="28"/>
      <c r="H125" s="29">
        <v>7050</v>
      </c>
      <c r="I125" s="29"/>
      <c r="J125" s="29"/>
      <c r="K125" s="29"/>
      <c r="L125" s="30"/>
      <c r="M125" s="20">
        <f>SUM(M126)</f>
        <v>6584.08</v>
      </c>
      <c r="N125" s="21">
        <f t="shared" si="1"/>
        <v>0.9339120567375886</v>
      </c>
    </row>
    <row r="126" spans="1:14" ht="54" customHeight="1">
      <c r="A126" s="1"/>
      <c r="B126" s="1"/>
      <c r="C126" s="32" t="s">
        <v>20</v>
      </c>
      <c r="D126" s="32"/>
      <c r="E126" s="24" t="s">
        <v>21</v>
      </c>
      <c r="F126" s="24"/>
      <c r="G126" s="24"/>
      <c r="H126" s="25">
        <v>7050</v>
      </c>
      <c r="I126" s="25"/>
      <c r="J126" s="25"/>
      <c r="K126" s="25"/>
      <c r="L126" s="26"/>
      <c r="M126" s="14">
        <v>6584.08</v>
      </c>
      <c r="N126" s="15">
        <f t="shared" si="1"/>
        <v>0.9339120567375886</v>
      </c>
    </row>
    <row r="127" spans="1:14" ht="13.5" customHeight="1">
      <c r="A127" s="1"/>
      <c r="B127" s="11" t="s">
        <v>154</v>
      </c>
      <c r="C127" s="27"/>
      <c r="D127" s="27"/>
      <c r="E127" s="28" t="s">
        <v>155</v>
      </c>
      <c r="F127" s="28"/>
      <c r="G127" s="28"/>
      <c r="H127" s="29">
        <v>2000</v>
      </c>
      <c r="I127" s="29"/>
      <c r="J127" s="29"/>
      <c r="K127" s="29"/>
      <c r="L127" s="30"/>
      <c r="M127" s="20">
        <f>SUM(M128)</f>
        <v>3150.69</v>
      </c>
      <c r="N127" s="21">
        <f t="shared" si="1"/>
        <v>1.575345</v>
      </c>
    </row>
    <row r="128" spans="1:14" ht="15" customHeight="1">
      <c r="A128" s="1"/>
      <c r="B128" s="1"/>
      <c r="C128" s="32" t="s">
        <v>62</v>
      </c>
      <c r="D128" s="32"/>
      <c r="E128" s="24" t="s">
        <v>63</v>
      </c>
      <c r="F128" s="24"/>
      <c r="G128" s="24"/>
      <c r="H128" s="25">
        <v>2000</v>
      </c>
      <c r="I128" s="25"/>
      <c r="J128" s="25"/>
      <c r="K128" s="25"/>
      <c r="L128" s="26"/>
      <c r="M128" s="14">
        <v>3150.69</v>
      </c>
      <c r="N128" s="15">
        <f t="shared" si="1"/>
        <v>1.575345</v>
      </c>
    </row>
    <row r="129" spans="1:14" ht="13.5" customHeight="1">
      <c r="A129" s="1"/>
      <c r="B129" s="11" t="s">
        <v>156</v>
      </c>
      <c r="C129" s="27"/>
      <c r="D129" s="27"/>
      <c r="E129" s="28" t="s">
        <v>157</v>
      </c>
      <c r="F129" s="28"/>
      <c r="G129" s="28"/>
      <c r="H129" s="29">
        <v>656000</v>
      </c>
      <c r="I129" s="29"/>
      <c r="J129" s="29"/>
      <c r="K129" s="29"/>
      <c r="L129" s="30"/>
      <c r="M129" s="20">
        <f>SUM(M130)</f>
        <v>611382.7</v>
      </c>
      <c r="N129" s="21">
        <f t="shared" si="1"/>
        <v>0.9319858231707316</v>
      </c>
    </row>
    <row r="130" spans="1:14" ht="15" customHeight="1">
      <c r="A130" s="1"/>
      <c r="B130" s="1"/>
      <c r="C130" s="32" t="s">
        <v>62</v>
      </c>
      <c r="D130" s="32"/>
      <c r="E130" s="24" t="s">
        <v>63</v>
      </c>
      <c r="F130" s="24"/>
      <c r="G130" s="24"/>
      <c r="H130" s="25">
        <v>656000</v>
      </c>
      <c r="I130" s="25"/>
      <c r="J130" s="25"/>
      <c r="K130" s="25"/>
      <c r="L130" s="26"/>
      <c r="M130" s="14">
        <v>611382.7</v>
      </c>
      <c r="N130" s="15">
        <f t="shared" si="1"/>
        <v>0.9319858231707316</v>
      </c>
    </row>
    <row r="131" spans="1:14" ht="13.5" customHeight="1">
      <c r="A131" s="1"/>
      <c r="B131" s="11" t="s">
        <v>158</v>
      </c>
      <c r="C131" s="27"/>
      <c r="D131" s="27"/>
      <c r="E131" s="28" t="s">
        <v>19</v>
      </c>
      <c r="F131" s="28"/>
      <c r="G131" s="28"/>
      <c r="H131" s="29">
        <v>68880</v>
      </c>
      <c r="I131" s="29"/>
      <c r="J131" s="29"/>
      <c r="K131" s="29"/>
      <c r="L131" s="30"/>
      <c r="M131" s="20">
        <f>SUM(M132:M133)</f>
        <v>66676.08</v>
      </c>
      <c r="N131" s="21">
        <f t="shared" si="1"/>
        <v>0.9680034843205575</v>
      </c>
    </row>
    <row r="132" spans="1:14" ht="54" customHeight="1">
      <c r="A132" s="1"/>
      <c r="B132" s="1"/>
      <c r="C132" s="32" t="s">
        <v>68</v>
      </c>
      <c r="D132" s="32"/>
      <c r="E132" s="24" t="s">
        <v>69</v>
      </c>
      <c r="F132" s="24"/>
      <c r="G132" s="24"/>
      <c r="H132" s="25">
        <v>58548</v>
      </c>
      <c r="I132" s="25"/>
      <c r="J132" s="25"/>
      <c r="K132" s="25"/>
      <c r="L132" s="26"/>
      <c r="M132" s="14">
        <v>56674.67</v>
      </c>
      <c r="N132" s="15">
        <f t="shared" si="1"/>
        <v>0.9680035184805629</v>
      </c>
    </row>
    <row r="133" spans="1:14" ht="54" customHeight="1">
      <c r="A133" s="1"/>
      <c r="B133" s="1"/>
      <c r="C133" s="32" t="s">
        <v>159</v>
      </c>
      <c r="D133" s="32"/>
      <c r="E133" s="24" t="s">
        <v>69</v>
      </c>
      <c r="F133" s="24"/>
      <c r="G133" s="24"/>
      <c r="H133" s="25">
        <v>10332</v>
      </c>
      <c r="I133" s="25"/>
      <c r="J133" s="25"/>
      <c r="K133" s="25"/>
      <c r="L133" s="26"/>
      <c r="M133" s="14">
        <v>10001.41</v>
      </c>
      <c r="N133" s="15">
        <f t="shared" si="1"/>
        <v>0.9680032907471932</v>
      </c>
    </row>
    <row r="134" spans="1:14" ht="13.5" customHeight="1">
      <c r="A134" s="9" t="s">
        <v>160</v>
      </c>
      <c r="B134" s="10"/>
      <c r="C134" s="44"/>
      <c r="D134" s="44"/>
      <c r="E134" s="53" t="s">
        <v>161</v>
      </c>
      <c r="F134" s="53"/>
      <c r="G134" s="53"/>
      <c r="H134" s="46">
        <v>800</v>
      </c>
      <c r="I134" s="46"/>
      <c r="J134" s="46"/>
      <c r="K134" s="46"/>
      <c r="L134" s="47"/>
      <c r="M134" s="16">
        <f>SUM(M135)</f>
        <v>600</v>
      </c>
      <c r="N134" s="17">
        <f t="shared" si="1"/>
        <v>0.75</v>
      </c>
    </row>
    <row r="135" spans="1:14" ht="13.5" customHeight="1">
      <c r="A135" s="1"/>
      <c r="B135" s="11" t="s">
        <v>162</v>
      </c>
      <c r="C135" s="27"/>
      <c r="D135" s="27"/>
      <c r="E135" s="28" t="s">
        <v>19</v>
      </c>
      <c r="F135" s="28"/>
      <c r="G135" s="28"/>
      <c r="H135" s="29">
        <v>800</v>
      </c>
      <c r="I135" s="29"/>
      <c r="J135" s="29"/>
      <c r="K135" s="29"/>
      <c r="L135" s="30"/>
      <c r="M135" s="20">
        <f>SUM(M136)</f>
        <v>600</v>
      </c>
      <c r="N135" s="21">
        <f t="shared" si="1"/>
        <v>0.75</v>
      </c>
    </row>
    <row r="136" spans="1:14" ht="43.5" customHeight="1">
      <c r="A136" s="1"/>
      <c r="B136" s="1"/>
      <c r="C136" s="32" t="s">
        <v>22</v>
      </c>
      <c r="D136" s="32"/>
      <c r="E136" s="24" t="s">
        <v>23</v>
      </c>
      <c r="F136" s="24"/>
      <c r="G136" s="24"/>
      <c r="H136" s="25">
        <v>800</v>
      </c>
      <c r="I136" s="25"/>
      <c r="J136" s="25"/>
      <c r="K136" s="25"/>
      <c r="L136" s="26"/>
      <c r="M136" s="14">
        <v>600</v>
      </c>
      <c r="N136" s="15">
        <f t="shared" si="1"/>
        <v>0.75</v>
      </c>
    </row>
    <row r="137" spans="1:14" ht="13.5" customHeight="1">
      <c r="A137" s="9" t="s">
        <v>163</v>
      </c>
      <c r="B137" s="10"/>
      <c r="C137" s="44"/>
      <c r="D137" s="44"/>
      <c r="E137" s="53" t="s">
        <v>164</v>
      </c>
      <c r="F137" s="53"/>
      <c r="G137" s="53"/>
      <c r="H137" s="46">
        <v>9541327</v>
      </c>
      <c r="I137" s="46"/>
      <c r="J137" s="46"/>
      <c r="K137" s="46"/>
      <c r="L137" s="47"/>
      <c r="M137" s="16">
        <f>SUM(M138,M140,M142,M148,M151,M154,M156,M159,M162,M166)</f>
        <v>9386318.940000001</v>
      </c>
      <c r="N137" s="17">
        <f t="shared" si="1"/>
        <v>0.9837540354711668</v>
      </c>
    </row>
    <row r="138" spans="1:14" ht="13.5" customHeight="1">
      <c r="A138" s="1"/>
      <c r="B138" s="11" t="s">
        <v>165</v>
      </c>
      <c r="C138" s="27"/>
      <c r="D138" s="27"/>
      <c r="E138" s="28" t="s">
        <v>166</v>
      </c>
      <c r="F138" s="28"/>
      <c r="G138" s="28"/>
      <c r="H138" s="29">
        <v>2836</v>
      </c>
      <c r="I138" s="29"/>
      <c r="J138" s="29"/>
      <c r="K138" s="29"/>
      <c r="L138" s="30"/>
      <c r="M138" s="20">
        <f>SUM(M139)</f>
        <v>2836.16</v>
      </c>
      <c r="N138" s="21">
        <f t="shared" si="1"/>
        <v>1.0000564174894218</v>
      </c>
    </row>
    <row r="139" spans="1:14" ht="15" customHeight="1">
      <c r="A139" s="1"/>
      <c r="B139" s="1"/>
      <c r="C139" s="32" t="s">
        <v>16</v>
      </c>
      <c r="D139" s="32"/>
      <c r="E139" s="24" t="s">
        <v>17</v>
      </c>
      <c r="F139" s="24"/>
      <c r="G139" s="24"/>
      <c r="H139" s="25">
        <v>2836</v>
      </c>
      <c r="I139" s="25"/>
      <c r="J139" s="25"/>
      <c r="K139" s="25"/>
      <c r="L139" s="26"/>
      <c r="M139" s="14">
        <v>2836.16</v>
      </c>
      <c r="N139" s="15">
        <f t="shared" si="1"/>
        <v>1.0000564174894218</v>
      </c>
    </row>
    <row r="140" spans="1:14" ht="13.5" customHeight="1">
      <c r="A140" s="1"/>
      <c r="B140" s="11" t="s">
        <v>167</v>
      </c>
      <c r="C140" s="27"/>
      <c r="D140" s="27"/>
      <c r="E140" s="28" t="s">
        <v>168</v>
      </c>
      <c r="F140" s="28"/>
      <c r="G140" s="28"/>
      <c r="H140" s="29">
        <v>27039</v>
      </c>
      <c r="I140" s="29"/>
      <c r="J140" s="29"/>
      <c r="K140" s="29"/>
      <c r="L140" s="30"/>
      <c r="M140" s="20">
        <f>SUM(M141)</f>
        <v>27039</v>
      </c>
      <c r="N140" s="21">
        <f t="shared" si="1"/>
        <v>1</v>
      </c>
    </row>
    <row r="141" spans="1:14" ht="34.5" customHeight="1">
      <c r="A141" s="1"/>
      <c r="B141" s="1"/>
      <c r="C141" s="32" t="s">
        <v>140</v>
      </c>
      <c r="D141" s="32"/>
      <c r="E141" s="24" t="s">
        <v>141</v>
      </c>
      <c r="F141" s="24"/>
      <c r="G141" s="24"/>
      <c r="H141" s="25">
        <v>27039</v>
      </c>
      <c r="I141" s="25"/>
      <c r="J141" s="25"/>
      <c r="K141" s="25"/>
      <c r="L141" s="26"/>
      <c r="M141" s="14">
        <v>27039</v>
      </c>
      <c r="N141" s="15">
        <f t="shared" si="1"/>
        <v>1</v>
      </c>
    </row>
    <row r="142" spans="1:14" ht="46.5" customHeight="1">
      <c r="A142" s="1"/>
      <c r="B142" s="11" t="s">
        <v>169</v>
      </c>
      <c r="C142" s="27"/>
      <c r="D142" s="27"/>
      <c r="E142" s="28" t="s">
        <v>170</v>
      </c>
      <c r="F142" s="28"/>
      <c r="G142" s="28"/>
      <c r="H142" s="29">
        <v>7242478</v>
      </c>
      <c r="I142" s="29"/>
      <c r="J142" s="29"/>
      <c r="K142" s="29"/>
      <c r="L142" s="30"/>
      <c r="M142" s="20">
        <f>SUM(M143:M147)</f>
        <v>7094129</v>
      </c>
      <c r="N142" s="21">
        <f aca="true" t="shared" si="2" ref="N142:N199">SUM(M142/H142)</f>
        <v>0.9795168173103184</v>
      </c>
    </row>
    <row r="143" spans="1:14" ht="15" customHeight="1">
      <c r="A143" s="1"/>
      <c r="B143" s="1"/>
      <c r="C143" s="32" t="s">
        <v>41</v>
      </c>
      <c r="D143" s="32"/>
      <c r="E143" s="24" t="s">
        <v>42</v>
      </c>
      <c r="F143" s="24"/>
      <c r="G143" s="24"/>
      <c r="H143" s="25">
        <v>317</v>
      </c>
      <c r="I143" s="25"/>
      <c r="J143" s="25"/>
      <c r="K143" s="25"/>
      <c r="L143" s="26"/>
      <c r="M143" s="14">
        <v>198.8</v>
      </c>
      <c r="N143" s="15">
        <f t="shared" si="2"/>
        <v>0.6271293375394322</v>
      </c>
    </row>
    <row r="144" spans="1:14" ht="15" customHeight="1">
      <c r="A144" s="1"/>
      <c r="B144" s="1"/>
      <c r="C144" s="32" t="s">
        <v>14</v>
      </c>
      <c r="D144" s="32"/>
      <c r="E144" s="24" t="s">
        <v>15</v>
      </c>
      <c r="F144" s="24"/>
      <c r="G144" s="24"/>
      <c r="H144" s="25">
        <v>34000</v>
      </c>
      <c r="I144" s="25"/>
      <c r="J144" s="25"/>
      <c r="K144" s="25"/>
      <c r="L144" s="26"/>
      <c r="M144" s="14">
        <v>17704.66</v>
      </c>
      <c r="N144" s="15">
        <f t="shared" si="2"/>
        <v>0.520725294117647</v>
      </c>
    </row>
    <row r="145" spans="1:14" ht="15" customHeight="1">
      <c r="A145" s="1"/>
      <c r="B145" s="1"/>
      <c r="C145" s="32" t="s">
        <v>16</v>
      </c>
      <c r="D145" s="32"/>
      <c r="E145" s="24" t="s">
        <v>17</v>
      </c>
      <c r="F145" s="24"/>
      <c r="G145" s="24"/>
      <c r="H145" s="25">
        <v>62000</v>
      </c>
      <c r="I145" s="25"/>
      <c r="J145" s="25"/>
      <c r="K145" s="25"/>
      <c r="L145" s="26"/>
      <c r="M145" s="14">
        <v>53650.96</v>
      </c>
      <c r="N145" s="15">
        <f t="shared" si="2"/>
        <v>0.865338064516129</v>
      </c>
    </row>
    <row r="146" spans="1:14" ht="48" customHeight="1">
      <c r="A146" s="1"/>
      <c r="B146" s="1"/>
      <c r="C146" s="32" t="s">
        <v>22</v>
      </c>
      <c r="D146" s="32"/>
      <c r="E146" s="24" t="s">
        <v>23</v>
      </c>
      <c r="F146" s="24"/>
      <c r="G146" s="24"/>
      <c r="H146" s="25">
        <v>7104161</v>
      </c>
      <c r="I146" s="25"/>
      <c r="J146" s="25"/>
      <c r="K146" s="25"/>
      <c r="L146" s="26"/>
      <c r="M146" s="14">
        <v>6990443</v>
      </c>
      <c r="N146" s="15">
        <f t="shared" si="2"/>
        <v>0.9839927614253111</v>
      </c>
    </row>
    <row r="147" spans="1:14" ht="48" customHeight="1">
      <c r="A147" s="1"/>
      <c r="B147" s="1"/>
      <c r="C147" s="32" t="s">
        <v>52</v>
      </c>
      <c r="D147" s="32"/>
      <c r="E147" s="24" t="s">
        <v>53</v>
      </c>
      <c r="F147" s="24"/>
      <c r="G147" s="24"/>
      <c r="H147" s="25">
        <v>42000</v>
      </c>
      <c r="I147" s="25"/>
      <c r="J147" s="25"/>
      <c r="K147" s="25"/>
      <c r="L147" s="26"/>
      <c r="M147" s="14">
        <v>32131.58</v>
      </c>
      <c r="N147" s="15">
        <f t="shared" si="2"/>
        <v>0.7650376190476191</v>
      </c>
    </row>
    <row r="148" spans="1:14" ht="57" customHeight="1">
      <c r="A148" s="1"/>
      <c r="B148" s="11" t="s">
        <v>171</v>
      </c>
      <c r="C148" s="27"/>
      <c r="D148" s="27"/>
      <c r="E148" s="28" t="s">
        <v>172</v>
      </c>
      <c r="F148" s="28"/>
      <c r="G148" s="28"/>
      <c r="H148" s="29">
        <v>90223</v>
      </c>
      <c r="I148" s="29"/>
      <c r="J148" s="29"/>
      <c r="K148" s="29"/>
      <c r="L148" s="30"/>
      <c r="M148" s="20">
        <f>SUM(M149:M150)</f>
        <v>89444.18000000001</v>
      </c>
      <c r="N148" s="21">
        <f t="shared" si="2"/>
        <v>0.9913678330359222</v>
      </c>
    </row>
    <row r="149" spans="1:14" ht="43.5" customHeight="1">
      <c r="A149" s="1"/>
      <c r="B149" s="1"/>
      <c r="C149" s="32" t="s">
        <v>22</v>
      </c>
      <c r="D149" s="32"/>
      <c r="E149" s="24" t="s">
        <v>23</v>
      </c>
      <c r="F149" s="24"/>
      <c r="G149" s="24"/>
      <c r="H149" s="25">
        <v>32023</v>
      </c>
      <c r="I149" s="25"/>
      <c r="J149" s="25"/>
      <c r="K149" s="25"/>
      <c r="L149" s="26"/>
      <c r="M149" s="14">
        <v>32018.31</v>
      </c>
      <c r="N149" s="15">
        <f t="shared" si="2"/>
        <v>0.9998535427661369</v>
      </c>
    </row>
    <row r="150" spans="1:14" ht="34.5" customHeight="1">
      <c r="A150" s="1"/>
      <c r="B150" s="1"/>
      <c r="C150" s="32" t="s">
        <v>140</v>
      </c>
      <c r="D150" s="32"/>
      <c r="E150" s="24" t="s">
        <v>141</v>
      </c>
      <c r="F150" s="24"/>
      <c r="G150" s="24"/>
      <c r="H150" s="25">
        <v>58200</v>
      </c>
      <c r="I150" s="25"/>
      <c r="J150" s="25"/>
      <c r="K150" s="25"/>
      <c r="L150" s="26"/>
      <c r="M150" s="14">
        <v>57425.87</v>
      </c>
      <c r="N150" s="15">
        <f t="shared" si="2"/>
        <v>0.9866987972508592</v>
      </c>
    </row>
    <row r="151" spans="1:14" ht="22.5" customHeight="1">
      <c r="A151" s="1"/>
      <c r="B151" s="11" t="s">
        <v>173</v>
      </c>
      <c r="C151" s="27"/>
      <c r="D151" s="27"/>
      <c r="E151" s="28" t="s">
        <v>174</v>
      </c>
      <c r="F151" s="28"/>
      <c r="G151" s="28"/>
      <c r="H151" s="29">
        <v>387910</v>
      </c>
      <c r="I151" s="29"/>
      <c r="J151" s="29"/>
      <c r="K151" s="29"/>
      <c r="L151" s="30"/>
      <c r="M151" s="20">
        <f>SUM(M152:M153)</f>
        <v>384386.48</v>
      </c>
      <c r="N151" s="21">
        <f t="shared" si="2"/>
        <v>0.9909166559253435</v>
      </c>
    </row>
    <row r="152" spans="1:14" ht="15" customHeight="1">
      <c r="A152" s="1"/>
      <c r="B152" s="1"/>
      <c r="C152" s="32" t="s">
        <v>16</v>
      </c>
      <c r="D152" s="32"/>
      <c r="E152" s="24" t="s">
        <v>17</v>
      </c>
      <c r="F152" s="24"/>
      <c r="G152" s="24"/>
      <c r="H152" s="25">
        <v>3786</v>
      </c>
      <c r="I152" s="25"/>
      <c r="J152" s="25"/>
      <c r="K152" s="25"/>
      <c r="L152" s="26"/>
      <c r="M152" s="14">
        <v>300</v>
      </c>
      <c r="N152" s="15">
        <f t="shared" si="2"/>
        <v>0.07923930269413629</v>
      </c>
    </row>
    <row r="153" spans="1:14" ht="34.5" customHeight="1">
      <c r="A153" s="1"/>
      <c r="B153" s="1"/>
      <c r="C153" s="32" t="s">
        <v>140</v>
      </c>
      <c r="D153" s="32"/>
      <c r="E153" s="24" t="s">
        <v>141</v>
      </c>
      <c r="F153" s="24"/>
      <c r="G153" s="24"/>
      <c r="H153" s="25">
        <v>384124</v>
      </c>
      <c r="I153" s="25"/>
      <c r="J153" s="25"/>
      <c r="K153" s="25"/>
      <c r="L153" s="26"/>
      <c r="M153" s="14">
        <v>384086.48</v>
      </c>
      <c r="N153" s="15">
        <f t="shared" si="2"/>
        <v>0.9999023232081307</v>
      </c>
    </row>
    <row r="154" spans="1:14" ht="13.5" customHeight="1">
      <c r="A154" s="1"/>
      <c r="B154" s="11" t="s">
        <v>175</v>
      </c>
      <c r="C154" s="27"/>
      <c r="D154" s="27"/>
      <c r="E154" s="28" t="s">
        <v>176</v>
      </c>
      <c r="F154" s="28"/>
      <c r="G154" s="28"/>
      <c r="H154" s="29">
        <v>6299</v>
      </c>
      <c r="I154" s="29"/>
      <c r="J154" s="29"/>
      <c r="K154" s="29"/>
      <c r="L154" s="30"/>
      <c r="M154" s="20">
        <f>SUM(M155)</f>
        <v>5812.91</v>
      </c>
      <c r="N154" s="21">
        <f t="shared" si="2"/>
        <v>0.9228306080330211</v>
      </c>
    </row>
    <row r="155" spans="1:14" ht="47.25" customHeight="1">
      <c r="A155" s="1"/>
      <c r="B155" s="1"/>
      <c r="C155" s="32" t="s">
        <v>22</v>
      </c>
      <c r="D155" s="32"/>
      <c r="E155" s="24" t="s">
        <v>23</v>
      </c>
      <c r="F155" s="24"/>
      <c r="G155" s="24"/>
      <c r="H155" s="25">
        <v>6299</v>
      </c>
      <c r="I155" s="25"/>
      <c r="J155" s="25"/>
      <c r="K155" s="25"/>
      <c r="L155" s="26"/>
      <c r="M155" s="14">
        <v>5812.91</v>
      </c>
      <c r="N155" s="15">
        <f t="shared" si="2"/>
        <v>0.9228306080330211</v>
      </c>
    </row>
    <row r="156" spans="1:14" ht="13.5" customHeight="1">
      <c r="A156" s="1"/>
      <c r="B156" s="11" t="s">
        <v>177</v>
      </c>
      <c r="C156" s="27"/>
      <c r="D156" s="27"/>
      <c r="E156" s="28" t="s">
        <v>178</v>
      </c>
      <c r="F156" s="28"/>
      <c r="G156" s="28"/>
      <c r="H156" s="29">
        <v>707977</v>
      </c>
      <c r="I156" s="29"/>
      <c r="J156" s="29"/>
      <c r="K156" s="29"/>
      <c r="L156" s="30"/>
      <c r="M156" s="20">
        <f>SUM(M157:M158)</f>
        <v>707318.9299999999</v>
      </c>
      <c r="N156" s="21">
        <f t="shared" si="2"/>
        <v>0.9990704924030017</v>
      </c>
    </row>
    <row r="157" spans="1:14" ht="15" customHeight="1">
      <c r="A157" s="1"/>
      <c r="B157" s="1"/>
      <c r="C157" s="32" t="s">
        <v>16</v>
      </c>
      <c r="D157" s="32"/>
      <c r="E157" s="24" t="s">
        <v>17</v>
      </c>
      <c r="F157" s="24"/>
      <c r="G157" s="24"/>
      <c r="H157" s="25">
        <v>3040</v>
      </c>
      <c r="I157" s="25"/>
      <c r="J157" s="25"/>
      <c r="K157" s="25"/>
      <c r="L157" s="26"/>
      <c r="M157" s="14">
        <v>2675.83</v>
      </c>
      <c r="N157" s="15">
        <f t="shared" si="2"/>
        <v>0.8802072368421052</v>
      </c>
    </row>
    <row r="158" spans="1:14" ht="34.5" customHeight="1">
      <c r="A158" s="1"/>
      <c r="B158" s="1"/>
      <c r="C158" s="32" t="s">
        <v>140</v>
      </c>
      <c r="D158" s="32"/>
      <c r="E158" s="24" t="s">
        <v>141</v>
      </c>
      <c r="F158" s="24"/>
      <c r="G158" s="24"/>
      <c r="H158" s="25">
        <v>704937</v>
      </c>
      <c r="I158" s="25"/>
      <c r="J158" s="25"/>
      <c r="K158" s="25"/>
      <c r="L158" s="26"/>
      <c r="M158" s="14">
        <v>704643.1</v>
      </c>
      <c r="N158" s="15">
        <f t="shared" si="2"/>
        <v>0.9995830833109909</v>
      </c>
    </row>
    <row r="159" spans="1:14" ht="13.5" customHeight="1">
      <c r="A159" s="1"/>
      <c r="B159" s="11" t="s">
        <v>179</v>
      </c>
      <c r="C159" s="27"/>
      <c r="D159" s="27"/>
      <c r="E159" s="28" t="s">
        <v>180</v>
      </c>
      <c r="F159" s="28"/>
      <c r="G159" s="28"/>
      <c r="H159" s="29">
        <v>354400</v>
      </c>
      <c r="I159" s="29"/>
      <c r="J159" s="29"/>
      <c r="K159" s="29"/>
      <c r="L159" s="30"/>
      <c r="M159" s="20">
        <f>SUM(M160:M161)</f>
        <v>355027.57</v>
      </c>
      <c r="N159" s="21">
        <f t="shared" si="2"/>
        <v>1.0017707957110609</v>
      </c>
    </row>
    <row r="160" spans="1:14" ht="15" customHeight="1">
      <c r="A160" s="1"/>
      <c r="B160" s="1"/>
      <c r="C160" s="32" t="s">
        <v>14</v>
      </c>
      <c r="D160" s="32"/>
      <c r="E160" s="24" t="s">
        <v>15</v>
      </c>
      <c r="F160" s="24"/>
      <c r="G160" s="24"/>
      <c r="H160" s="25">
        <v>1300</v>
      </c>
      <c r="I160" s="25"/>
      <c r="J160" s="25"/>
      <c r="K160" s="25"/>
      <c r="L160" s="26"/>
      <c r="M160" s="14">
        <v>1927.57</v>
      </c>
      <c r="N160" s="15">
        <f t="shared" si="2"/>
        <v>1.4827461538461537</v>
      </c>
    </row>
    <row r="161" spans="1:14" ht="34.5" customHeight="1">
      <c r="A161" s="1"/>
      <c r="B161" s="1"/>
      <c r="C161" s="32" t="s">
        <v>140</v>
      </c>
      <c r="D161" s="32"/>
      <c r="E161" s="24" t="s">
        <v>141</v>
      </c>
      <c r="F161" s="24"/>
      <c r="G161" s="24"/>
      <c r="H161" s="25">
        <v>353100</v>
      </c>
      <c r="I161" s="25"/>
      <c r="J161" s="25"/>
      <c r="K161" s="25"/>
      <c r="L161" s="26"/>
      <c r="M161" s="14">
        <v>353100</v>
      </c>
      <c r="N161" s="15">
        <f t="shared" si="2"/>
        <v>1</v>
      </c>
    </row>
    <row r="162" spans="1:14" ht="18.75" customHeight="1">
      <c r="A162" s="1"/>
      <c r="B162" s="11" t="s">
        <v>181</v>
      </c>
      <c r="C162" s="27"/>
      <c r="D162" s="27"/>
      <c r="E162" s="28" t="s">
        <v>182</v>
      </c>
      <c r="F162" s="28"/>
      <c r="G162" s="28"/>
      <c r="H162" s="29">
        <v>111100</v>
      </c>
      <c r="I162" s="29"/>
      <c r="J162" s="29"/>
      <c r="K162" s="29"/>
      <c r="L162" s="30"/>
      <c r="M162" s="20">
        <f>SUM(M163:M165)</f>
        <v>111427.33</v>
      </c>
      <c r="N162" s="21">
        <f t="shared" si="2"/>
        <v>1.0029462646264626</v>
      </c>
    </row>
    <row r="163" spans="1:14" ht="15" customHeight="1">
      <c r="A163" s="1"/>
      <c r="B163" s="1"/>
      <c r="C163" s="32" t="s">
        <v>62</v>
      </c>
      <c r="D163" s="32"/>
      <c r="E163" s="24" t="s">
        <v>63</v>
      </c>
      <c r="F163" s="24"/>
      <c r="G163" s="24"/>
      <c r="H163" s="25">
        <v>30000</v>
      </c>
      <c r="I163" s="25"/>
      <c r="J163" s="25"/>
      <c r="K163" s="25"/>
      <c r="L163" s="26"/>
      <c r="M163" s="14">
        <v>31837.63</v>
      </c>
      <c r="N163" s="15">
        <f t="shared" si="2"/>
        <v>1.0612543333333333</v>
      </c>
    </row>
    <row r="164" spans="1:14" ht="43.5" customHeight="1">
      <c r="A164" s="1"/>
      <c r="B164" s="1"/>
      <c r="C164" s="32" t="s">
        <v>22</v>
      </c>
      <c r="D164" s="32"/>
      <c r="E164" s="24" t="s">
        <v>23</v>
      </c>
      <c r="F164" s="24"/>
      <c r="G164" s="24"/>
      <c r="H164" s="25">
        <v>81000</v>
      </c>
      <c r="I164" s="25"/>
      <c r="J164" s="25"/>
      <c r="K164" s="25"/>
      <c r="L164" s="26"/>
      <c r="M164" s="14">
        <v>79448.56</v>
      </c>
      <c r="N164" s="15">
        <f t="shared" si="2"/>
        <v>0.9808464197530864</v>
      </c>
    </row>
    <row r="165" spans="1:14" ht="43.5" customHeight="1">
      <c r="A165" s="1"/>
      <c r="B165" s="1"/>
      <c r="C165" s="32" t="s">
        <v>52</v>
      </c>
      <c r="D165" s="32"/>
      <c r="E165" s="24" t="s">
        <v>53</v>
      </c>
      <c r="F165" s="24"/>
      <c r="G165" s="24"/>
      <c r="H165" s="25">
        <v>100</v>
      </c>
      <c r="I165" s="25"/>
      <c r="J165" s="25"/>
      <c r="K165" s="25"/>
      <c r="L165" s="26"/>
      <c r="M165" s="14">
        <v>141.14</v>
      </c>
      <c r="N165" s="15">
        <f t="shared" si="2"/>
        <v>1.4113999999999998</v>
      </c>
    </row>
    <row r="166" spans="1:14" ht="13.5" customHeight="1">
      <c r="A166" s="1"/>
      <c r="B166" s="11" t="s">
        <v>183</v>
      </c>
      <c r="C166" s="27"/>
      <c r="D166" s="27"/>
      <c r="E166" s="28" t="s">
        <v>19</v>
      </c>
      <c r="F166" s="28"/>
      <c r="G166" s="28"/>
      <c r="H166" s="29">
        <v>611065</v>
      </c>
      <c r="I166" s="29"/>
      <c r="J166" s="29"/>
      <c r="K166" s="29"/>
      <c r="L166" s="30"/>
      <c r="M166" s="20">
        <f>SUM(M167:M169)</f>
        <v>608897.38</v>
      </c>
      <c r="N166" s="21">
        <f t="shared" si="2"/>
        <v>0.9964527177959791</v>
      </c>
    </row>
    <row r="167" spans="1:14" ht="15" customHeight="1">
      <c r="A167" s="1"/>
      <c r="B167" s="1"/>
      <c r="C167" s="32" t="s">
        <v>16</v>
      </c>
      <c r="D167" s="32"/>
      <c r="E167" s="24" t="s">
        <v>17</v>
      </c>
      <c r="F167" s="24"/>
      <c r="G167" s="24"/>
      <c r="H167" s="25">
        <v>16000</v>
      </c>
      <c r="I167" s="25"/>
      <c r="J167" s="25"/>
      <c r="K167" s="25"/>
      <c r="L167" s="26"/>
      <c r="M167" s="14">
        <v>13939.2</v>
      </c>
      <c r="N167" s="15">
        <f t="shared" si="2"/>
        <v>0.8712000000000001</v>
      </c>
    </row>
    <row r="168" spans="1:14" ht="43.5" customHeight="1">
      <c r="A168" s="1"/>
      <c r="B168" s="1"/>
      <c r="C168" s="32" t="s">
        <v>22</v>
      </c>
      <c r="D168" s="32"/>
      <c r="E168" s="24" t="s">
        <v>23</v>
      </c>
      <c r="F168" s="24"/>
      <c r="G168" s="24"/>
      <c r="H168" s="25">
        <v>149065</v>
      </c>
      <c r="I168" s="25"/>
      <c r="J168" s="25"/>
      <c r="K168" s="25"/>
      <c r="L168" s="26"/>
      <c r="M168" s="14">
        <v>148958.18</v>
      </c>
      <c r="N168" s="15">
        <f t="shared" si="2"/>
        <v>0.9992833998591218</v>
      </c>
    </row>
    <row r="169" spans="1:14" ht="34.5" customHeight="1">
      <c r="A169" s="1"/>
      <c r="B169" s="1"/>
      <c r="C169" s="32" t="s">
        <v>140</v>
      </c>
      <c r="D169" s="32"/>
      <c r="E169" s="24" t="s">
        <v>141</v>
      </c>
      <c r="F169" s="24"/>
      <c r="G169" s="24"/>
      <c r="H169" s="25">
        <v>446000</v>
      </c>
      <c r="I169" s="25"/>
      <c r="J169" s="25"/>
      <c r="K169" s="25"/>
      <c r="L169" s="26"/>
      <c r="M169" s="14">
        <v>446000</v>
      </c>
      <c r="N169" s="15">
        <f t="shared" si="2"/>
        <v>1</v>
      </c>
    </row>
    <row r="170" spans="1:14" ht="24" customHeight="1">
      <c r="A170" s="9" t="s">
        <v>184</v>
      </c>
      <c r="B170" s="10"/>
      <c r="C170" s="44"/>
      <c r="D170" s="44"/>
      <c r="E170" s="53" t="s">
        <v>185</v>
      </c>
      <c r="F170" s="53"/>
      <c r="G170" s="53"/>
      <c r="H170" s="46">
        <v>299875</v>
      </c>
      <c r="I170" s="46"/>
      <c r="J170" s="46"/>
      <c r="K170" s="46"/>
      <c r="L170" s="47"/>
      <c r="M170" s="16">
        <f>SUM(M171)</f>
        <v>298985.52</v>
      </c>
      <c r="N170" s="17">
        <f t="shared" si="2"/>
        <v>0.9970338307628179</v>
      </c>
    </row>
    <row r="171" spans="1:14" ht="13.5" customHeight="1">
      <c r="A171" s="1"/>
      <c r="B171" s="11" t="s">
        <v>186</v>
      </c>
      <c r="C171" s="27"/>
      <c r="D171" s="27"/>
      <c r="E171" s="28" t="s">
        <v>19</v>
      </c>
      <c r="F171" s="28"/>
      <c r="G171" s="28"/>
      <c r="H171" s="29">
        <v>299875</v>
      </c>
      <c r="I171" s="29"/>
      <c r="J171" s="29"/>
      <c r="K171" s="29"/>
      <c r="L171" s="30"/>
      <c r="M171" s="20">
        <f>SUM(M172:M173)</f>
        <v>298985.52</v>
      </c>
      <c r="N171" s="21">
        <f t="shared" si="2"/>
        <v>0.9970338307628179</v>
      </c>
    </row>
    <row r="172" spans="1:14" ht="54" customHeight="1">
      <c r="A172" s="1"/>
      <c r="B172" s="1"/>
      <c r="C172" s="32" t="s">
        <v>68</v>
      </c>
      <c r="D172" s="32"/>
      <c r="E172" s="24" t="s">
        <v>69</v>
      </c>
      <c r="F172" s="24"/>
      <c r="G172" s="24"/>
      <c r="H172" s="25">
        <v>280144</v>
      </c>
      <c r="I172" s="25"/>
      <c r="J172" s="25"/>
      <c r="K172" s="25"/>
      <c r="L172" s="26"/>
      <c r="M172" s="14">
        <v>279494.76</v>
      </c>
      <c r="N172" s="15">
        <f t="shared" si="2"/>
        <v>0.9976824775829574</v>
      </c>
    </row>
    <row r="173" spans="1:14" ht="54" customHeight="1">
      <c r="A173" s="1"/>
      <c r="B173" s="1"/>
      <c r="C173" s="32" t="s">
        <v>159</v>
      </c>
      <c r="D173" s="32"/>
      <c r="E173" s="24" t="s">
        <v>69</v>
      </c>
      <c r="F173" s="24"/>
      <c r="G173" s="24"/>
      <c r="H173" s="25">
        <v>19731</v>
      </c>
      <c r="I173" s="25"/>
      <c r="J173" s="25"/>
      <c r="K173" s="25"/>
      <c r="L173" s="26"/>
      <c r="M173" s="14">
        <v>19490.76</v>
      </c>
      <c r="N173" s="15">
        <f t="shared" si="2"/>
        <v>0.9878242359738482</v>
      </c>
    </row>
    <row r="174" spans="1:14" ht="13.5" customHeight="1">
      <c r="A174" s="9" t="s">
        <v>187</v>
      </c>
      <c r="B174" s="10"/>
      <c r="C174" s="44"/>
      <c r="D174" s="44"/>
      <c r="E174" s="53" t="s">
        <v>188</v>
      </c>
      <c r="F174" s="53"/>
      <c r="G174" s="53"/>
      <c r="H174" s="46">
        <v>701214</v>
      </c>
      <c r="I174" s="46"/>
      <c r="J174" s="46"/>
      <c r="K174" s="46"/>
      <c r="L174" s="47"/>
      <c r="M174" s="16">
        <f>SUM(M175)</f>
        <v>423480.58999999997</v>
      </c>
      <c r="N174" s="17">
        <f t="shared" si="2"/>
        <v>0.6039248931139424</v>
      </c>
    </row>
    <row r="175" spans="1:14" ht="13.5" customHeight="1">
      <c r="A175" s="1"/>
      <c r="B175" s="11" t="s">
        <v>189</v>
      </c>
      <c r="C175" s="27"/>
      <c r="D175" s="27"/>
      <c r="E175" s="28" t="s">
        <v>190</v>
      </c>
      <c r="F175" s="28"/>
      <c r="G175" s="28"/>
      <c r="H175" s="29">
        <v>701214</v>
      </c>
      <c r="I175" s="29"/>
      <c r="J175" s="29"/>
      <c r="K175" s="29"/>
      <c r="L175" s="30"/>
      <c r="M175" s="20">
        <f>SUM(M176:M179)</f>
        <v>423480.58999999997</v>
      </c>
      <c r="N175" s="21">
        <f t="shared" si="2"/>
        <v>0.6039248931139424</v>
      </c>
    </row>
    <row r="176" spans="1:14" ht="15" customHeight="1">
      <c r="A176" s="1"/>
      <c r="B176" s="1"/>
      <c r="C176" s="32" t="s">
        <v>14</v>
      </c>
      <c r="D176" s="32"/>
      <c r="E176" s="24" t="s">
        <v>15</v>
      </c>
      <c r="F176" s="24"/>
      <c r="G176" s="24"/>
      <c r="H176" s="25">
        <v>100</v>
      </c>
      <c r="I176" s="25"/>
      <c r="J176" s="25"/>
      <c r="K176" s="25"/>
      <c r="L176" s="26"/>
      <c r="M176" s="14">
        <v>0</v>
      </c>
      <c r="N176" s="15">
        <f t="shared" si="2"/>
        <v>0</v>
      </c>
    </row>
    <row r="177" spans="1:14" ht="15" customHeight="1">
      <c r="A177" s="1"/>
      <c r="B177" s="1"/>
      <c r="C177" s="32" t="s">
        <v>16</v>
      </c>
      <c r="D177" s="32"/>
      <c r="E177" s="24" t="s">
        <v>17</v>
      </c>
      <c r="F177" s="24"/>
      <c r="G177" s="24"/>
      <c r="H177" s="25">
        <v>297</v>
      </c>
      <c r="I177" s="25"/>
      <c r="J177" s="25"/>
      <c r="K177" s="25"/>
      <c r="L177" s="26"/>
      <c r="M177" s="14">
        <v>0</v>
      </c>
      <c r="N177" s="15">
        <f t="shared" si="2"/>
        <v>0</v>
      </c>
    </row>
    <row r="178" spans="1:14" ht="34.5" customHeight="1">
      <c r="A178" s="1"/>
      <c r="B178" s="1"/>
      <c r="C178" s="32" t="s">
        <v>140</v>
      </c>
      <c r="D178" s="32"/>
      <c r="E178" s="24" t="s">
        <v>141</v>
      </c>
      <c r="F178" s="24"/>
      <c r="G178" s="24"/>
      <c r="H178" s="25">
        <v>608552</v>
      </c>
      <c r="I178" s="25"/>
      <c r="J178" s="25"/>
      <c r="K178" s="25"/>
      <c r="L178" s="26"/>
      <c r="M178" s="14">
        <v>335060</v>
      </c>
      <c r="N178" s="15">
        <f t="shared" si="2"/>
        <v>0.5505856524997043</v>
      </c>
    </row>
    <row r="179" spans="1:14" ht="54" customHeight="1">
      <c r="A179" s="1"/>
      <c r="B179" s="1"/>
      <c r="C179" s="32" t="s">
        <v>191</v>
      </c>
      <c r="D179" s="32"/>
      <c r="E179" s="24" t="s">
        <v>192</v>
      </c>
      <c r="F179" s="24"/>
      <c r="G179" s="24"/>
      <c r="H179" s="25">
        <v>92265</v>
      </c>
      <c r="I179" s="25"/>
      <c r="J179" s="25"/>
      <c r="K179" s="25"/>
      <c r="L179" s="26"/>
      <c r="M179" s="14">
        <v>88420.59</v>
      </c>
      <c r="N179" s="15">
        <f t="shared" si="2"/>
        <v>0.9583329539912209</v>
      </c>
    </row>
    <row r="180" spans="1:14" ht="24" customHeight="1">
      <c r="A180" s="9" t="s">
        <v>193</v>
      </c>
      <c r="B180" s="10"/>
      <c r="C180" s="44"/>
      <c r="D180" s="44"/>
      <c r="E180" s="53" t="s">
        <v>194</v>
      </c>
      <c r="F180" s="53"/>
      <c r="G180" s="53"/>
      <c r="H180" s="46">
        <v>2619678</v>
      </c>
      <c r="I180" s="46"/>
      <c r="J180" s="46"/>
      <c r="K180" s="46"/>
      <c r="L180" s="47"/>
      <c r="M180" s="16">
        <f>SUM(M181,M184,M191,M193,M195)</f>
        <v>1952963.0900000003</v>
      </c>
      <c r="N180" s="17">
        <f t="shared" si="2"/>
        <v>0.7454973817392826</v>
      </c>
    </row>
    <row r="181" spans="1:14" ht="13.5" customHeight="1">
      <c r="A181" s="1"/>
      <c r="B181" s="11" t="s">
        <v>195</v>
      </c>
      <c r="C181" s="27"/>
      <c r="D181" s="27"/>
      <c r="E181" s="28" t="s">
        <v>196</v>
      </c>
      <c r="F181" s="28"/>
      <c r="G181" s="28"/>
      <c r="H181" s="29">
        <v>297000</v>
      </c>
      <c r="I181" s="29"/>
      <c r="J181" s="29"/>
      <c r="K181" s="29"/>
      <c r="L181" s="30"/>
      <c r="M181" s="20">
        <f>SUM(M182:M183)</f>
        <v>2423.6</v>
      </c>
      <c r="N181" s="21">
        <f t="shared" si="2"/>
        <v>0.00816026936026936</v>
      </c>
    </row>
    <row r="182" spans="1:14" ht="13.5" customHeight="1">
      <c r="A182" s="1"/>
      <c r="B182" s="23"/>
      <c r="C182" s="32" t="s">
        <v>14</v>
      </c>
      <c r="D182" s="32"/>
      <c r="E182" s="24" t="s">
        <v>15</v>
      </c>
      <c r="F182" s="24"/>
      <c r="G182" s="24"/>
      <c r="H182" s="25">
        <v>0</v>
      </c>
      <c r="I182" s="25"/>
      <c r="J182" s="25"/>
      <c r="K182" s="25"/>
      <c r="L182" s="26"/>
      <c r="M182" s="14">
        <v>4.62</v>
      </c>
      <c r="N182" s="15">
        <v>0</v>
      </c>
    </row>
    <row r="183" spans="1:14" ht="15" customHeight="1">
      <c r="A183" s="1"/>
      <c r="B183" s="1"/>
      <c r="C183" s="32" t="s">
        <v>16</v>
      </c>
      <c r="D183" s="32"/>
      <c r="E183" s="24" t="s">
        <v>17</v>
      </c>
      <c r="F183" s="24"/>
      <c r="G183" s="24"/>
      <c r="H183" s="25">
        <v>297000</v>
      </c>
      <c r="I183" s="25"/>
      <c r="J183" s="25"/>
      <c r="K183" s="25"/>
      <c r="L183" s="26"/>
      <c r="M183" s="14">
        <v>2418.98</v>
      </c>
      <c r="N183" s="15">
        <f t="shared" si="2"/>
        <v>0.008144713804713806</v>
      </c>
    </row>
    <row r="184" spans="1:14" ht="13.5" customHeight="1">
      <c r="A184" s="1"/>
      <c r="B184" s="11" t="s">
        <v>197</v>
      </c>
      <c r="C184" s="27"/>
      <c r="D184" s="27"/>
      <c r="E184" s="28" t="s">
        <v>198</v>
      </c>
      <c r="F184" s="28"/>
      <c r="G184" s="28"/>
      <c r="H184" s="29">
        <v>1784300</v>
      </c>
      <c r="I184" s="29"/>
      <c r="J184" s="29"/>
      <c r="K184" s="29"/>
      <c r="L184" s="30"/>
      <c r="M184" s="20">
        <f>SUM(M185:M190)</f>
        <v>1555793.83</v>
      </c>
      <c r="N184" s="21">
        <f t="shared" si="2"/>
        <v>0.8719351174129911</v>
      </c>
    </row>
    <row r="185" spans="1:14" ht="34.5" customHeight="1">
      <c r="A185" s="1"/>
      <c r="B185" s="1"/>
      <c r="C185" s="32" t="s">
        <v>33</v>
      </c>
      <c r="D185" s="32"/>
      <c r="E185" s="24" t="s">
        <v>34</v>
      </c>
      <c r="F185" s="24"/>
      <c r="G185" s="24"/>
      <c r="H185" s="25">
        <v>1700000</v>
      </c>
      <c r="I185" s="25"/>
      <c r="J185" s="25"/>
      <c r="K185" s="25"/>
      <c r="L185" s="26"/>
      <c r="M185" s="14">
        <v>1515171.08</v>
      </c>
      <c r="N185" s="15">
        <f t="shared" si="2"/>
        <v>0.891277105882353</v>
      </c>
    </row>
    <row r="186" spans="1:14" ht="25.5" customHeight="1">
      <c r="A186" s="1"/>
      <c r="B186" s="1"/>
      <c r="C186" s="32" t="s">
        <v>199</v>
      </c>
      <c r="D186" s="32"/>
      <c r="E186" s="24" t="s">
        <v>200</v>
      </c>
      <c r="F186" s="24"/>
      <c r="G186" s="24"/>
      <c r="H186" s="25">
        <v>4700</v>
      </c>
      <c r="I186" s="25"/>
      <c r="J186" s="25"/>
      <c r="K186" s="25"/>
      <c r="L186" s="26"/>
      <c r="M186" s="14">
        <v>4513.54</v>
      </c>
      <c r="N186" s="15">
        <f t="shared" si="2"/>
        <v>0.9603276595744681</v>
      </c>
    </row>
    <row r="187" spans="1:14" ht="15" customHeight="1">
      <c r="A187" s="1"/>
      <c r="B187" s="1"/>
      <c r="C187" s="32" t="s">
        <v>41</v>
      </c>
      <c r="D187" s="32"/>
      <c r="E187" s="24" t="s">
        <v>42</v>
      </c>
      <c r="F187" s="24"/>
      <c r="G187" s="24"/>
      <c r="H187" s="25">
        <v>10000</v>
      </c>
      <c r="I187" s="25"/>
      <c r="J187" s="25"/>
      <c r="K187" s="25"/>
      <c r="L187" s="26"/>
      <c r="M187" s="14">
        <v>12726.53</v>
      </c>
      <c r="N187" s="15">
        <f t="shared" si="2"/>
        <v>1.272653</v>
      </c>
    </row>
    <row r="188" spans="1:14" ht="15" customHeight="1">
      <c r="A188" s="1"/>
      <c r="B188" s="1"/>
      <c r="C188" s="32" t="s">
        <v>62</v>
      </c>
      <c r="D188" s="32"/>
      <c r="E188" s="24" t="s">
        <v>63</v>
      </c>
      <c r="F188" s="24"/>
      <c r="G188" s="24"/>
      <c r="H188" s="25">
        <v>54600</v>
      </c>
      <c r="I188" s="25"/>
      <c r="J188" s="25"/>
      <c r="K188" s="25"/>
      <c r="L188" s="26"/>
      <c r="M188" s="14">
        <v>17638.94</v>
      </c>
      <c r="N188" s="15">
        <f t="shared" si="2"/>
        <v>0.32305750915750914</v>
      </c>
    </row>
    <row r="189" spans="1:14" ht="25.5" customHeight="1">
      <c r="A189" s="1"/>
      <c r="B189" s="1"/>
      <c r="C189" s="32" t="s">
        <v>94</v>
      </c>
      <c r="D189" s="32"/>
      <c r="E189" s="24" t="s">
        <v>95</v>
      </c>
      <c r="F189" s="24"/>
      <c r="G189" s="24"/>
      <c r="H189" s="25">
        <v>10000</v>
      </c>
      <c r="I189" s="25"/>
      <c r="J189" s="25"/>
      <c r="K189" s="25"/>
      <c r="L189" s="26"/>
      <c r="M189" s="14">
        <v>1569.6</v>
      </c>
      <c r="N189" s="15">
        <f t="shared" si="2"/>
        <v>0.15696</v>
      </c>
    </row>
    <row r="190" spans="1:14" ht="15" customHeight="1">
      <c r="A190" s="1"/>
      <c r="B190" s="1"/>
      <c r="C190" s="32" t="s">
        <v>14</v>
      </c>
      <c r="D190" s="32"/>
      <c r="E190" s="24" t="s">
        <v>15</v>
      </c>
      <c r="F190" s="24"/>
      <c r="G190" s="24"/>
      <c r="H190" s="25">
        <v>5000</v>
      </c>
      <c r="I190" s="25"/>
      <c r="J190" s="25"/>
      <c r="K190" s="25"/>
      <c r="L190" s="26"/>
      <c r="M190" s="14">
        <v>4174.14</v>
      </c>
      <c r="N190" s="15">
        <f t="shared" si="2"/>
        <v>0.834828</v>
      </c>
    </row>
    <row r="191" spans="1:14" ht="13.5" customHeight="1">
      <c r="A191" s="1"/>
      <c r="B191" s="11" t="s">
        <v>201</v>
      </c>
      <c r="C191" s="27"/>
      <c r="D191" s="27"/>
      <c r="E191" s="28" t="s">
        <v>202</v>
      </c>
      <c r="F191" s="28"/>
      <c r="G191" s="28"/>
      <c r="H191" s="29">
        <v>114425</v>
      </c>
      <c r="I191" s="29"/>
      <c r="J191" s="29"/>
      <c r="K191" s="29"/>
      <c r="L191" s="30"/>
      <c r="M191" s="20">
        <f>SUM(M192)</f>
        <v>64321.62</v>
      </c>
      <c r="N191" s="21">
        <f t="shared" si="2"/>
        <v>0.5621290801835264</v>
      </c>
    </row>
    <row r="192" spans="1:14" ht="15" customHeight="1">
      <c r="A192" s="1"/>
      <c r="B192" s="1"/>
      <c r="C192" s="32" t="s">
        <v>16</v>
      </c>
      <c r="D192" s="32"/>
      <c r="E192" s="24" t="s">
        <v>17</v>
      </c>
      <c r="F192" s="24"/>
      <c r="G192" s="24"/>
      <c r="H192" s="25">
        <v>114425</v>
      </c>
      <c r="I192" s="25"/>
      <c r="J192" s="25"/>
      <c r="K192" s="25"/>
      <c r="L192" s="26"/>
      <c r="M192" s="14">
        <v>64321.62</v>
      </c>
      <c r="N192" s="15">
        <f t="shared" si="2"/>
        <v>0.5621290801835264</v>
      </c>
    </row>
    <row r="193" spans="1:14" ht="37.5" customHeight="1">
      <c r="A193" s="1"/>
      <c r="B193" s="11" t="s">
        <v>203</v>
      </c>
      <c r="C193" s="27"/>
      <c r="D193" s="27"/>
      <c r="E193" s="28" t="s">
        <v>204</v>
      </c>
      <c r="F193" s="28"/>
      <c r="G193" s="28"/>
      <c r="H193" s="29">
        <v>130000</v>
      </c>
      <c r="I193" s="29"/>
      <c r="J193" s="29"/>
      <c r="K193" s="29"/>
      <c r="L193" s="30"/>
      <c r="M193" s="20">
        <f>SUM(M194)</f>
        <v>42361.45</v>
      </c>
      <c r="N193" s="21">
        <f t="shared" si="2"/>
        <v>0.3258573076923077</v>
      </c>
    </row>
    <row r="194" spans="1:14" ht="15" customHeight="1">
      <c r="A194" s="1"/>
      <c r="B194" s="1"/>
      <c r="C194" s="32" t="s">
        <v>41</v>
      </c>
      <c r="D194" s="32"/>
      <c r="E194" s="24" t="s">
        <v>42</v>
      </c>
      <c r="F194" s="24"/>
      <c r="G194" s="24"/>
      <c r="H194" s="25">
        <v>130000</v>
      </c>
      <c r="I194" s="25"/>
      <c r="J194" s="25"/>
      <c r="K194" s="25"/>
      <c r="L194" s="26"/>
      <c r="M194" s="14">
        <v>42361.45</v>
      </c>
      <c r="N194" s="15">
        <f t="shared" si="2"/>
        <v>0.3258573076923077</v>
      </c>
    </row>
    <row r="195" spans="1:14" ht="13.5" customHeight="1">
      <c r="A195" s="1"/>
      <c r="B195" s="11" t="s">
        <v>205</v>
      </c>
      <c r="C195" s="27"/>
      <c r="D195" s="27"/>
      <c r="E195" s="28" t="s">
        <v>19</v>
      </c>
      <c r="F195" s="28"/>
      <c r="G195" s="28"/>
      <c r="H195" s="29">
        <v>293953</v>
      </c>
      <c r="I195" s="29"/>
      <c r="J195" s="29"/>
      <c r="K195" s="29"/>
      <c r="L195" s="30"/>
      <c r="M195" s="20">
        <f>SUM(M196:M198)</f>
        <v>288062.59</v>
      </c>
      <c r="N195" s="21">
        <f t="shared" si="2"/>
        <v>0.9799613883852182</v>
      </c>
    </row>
    <row r="196" spans="1:14" ht="15" customHeight="1">
      <c r="A196" s="1"/>
      <c r="B196" s="1"/>
      <c r="C196" s="32" t="s">
        <v>41</v>
      </c>
      <c r="D196" s="32"/>
      <c r="E196" s="24" t="s">
        <v>42</v>
      </c>
      <c r="F196" s="24"/>
      <c r="G196" s="24"/>
      <c r="H196" s="25">
        <v>300</v>
      </c>
      <c r="I196" s="25"/>
      <c r="J196" s="25"/>
      <c r="K196" s="25"/>
      <c r="L196" s="26"/>
      <c r="M196" s="14">
        <v>306</v>
      </c>
      <c r="N196" s="15">
        <f t="shared" si="2"/>
        <v>1.02</v>
      </c>
    </row>
    <row r="197" spans="1:14" ht="15" customHeight="1">
      <c r="A197" s="1"/>
      <c r="B197" s="1"/>
      <c r="C197" s="32" t="s">
        <v>14</v>
      </c>
      <c r="D197" s="32"/>
      <c r="E197" s="24" t="s">
        <v>15</v>
      </c>
      <c r="F197" s="24"/>
      <c r="G197" s="24"/>
      <c r="H197" s="25">
        <v>600</v>
      </c>
      <c r="I197" s="25"/>
      <c r="J197" s="25"/>
      <c r="K197" s="25"/>
      <c r="L197" s="26"/>
      <c r="M197" s="14">
        <v>574.28</v>
      </c>
      <c r="N197" s="15">
        <f t="shared" si="2"/>
        <v>0.9571333333333333</v>
      </c>
    </row>
    <row r="198" spans="1:14" ht="15" customHeight="1">
      <c r="A198" s="1"/>
      <c r="B198" s="1"/>
      <c r="C198" s="32" t="s">
        <v>16</v>
      </c>
      <c r="D198" s="32"/>
      <c r="E198" s="24" t="s">
        <v>17</v>
      </c>
      <c r="F198" s="24"/>
      <c r="G198" s="24"/>
      <c r="H198" s="25">
        <v>293053</v>
      </c>
      <c r="I198" s="25"/>
      <c r="J198" s="25"/>
      <c r="K198" s="25"/>
      <c r="L198" s="26"/>
      <c r="M198" s="14">
        <v>287182.31</v>
      </c>
      <c r="N198" s="15">
        <f t="shared" si="2"/>
        <v>0.9799671390499329</v>
      </c>
    </row>
    <row r="199" spans="1:14" ht="13.5" customHeight="1">
      <c r="A199" s="51" t="s">
        <v>9</v>
      </c>
      <c r="B199" s="51"/>
      <c r="C199" s="51"/>
      <c r="D199" s="51"/>
      <c r="E199" s="51"/>
      <c r="F199" s="52" t="s">
        <v>206</v>
      </c>
      <c r="G199" s="52"/>
      <c r="H199" s="46">
        <v>50378853</v>
      </c>
      <c r="I199" s="46"/>
      <c r="J199" s="46"/>
      <c r="K199" s="46"/>
      <c r="L199" s="47"/>
      <c r="M199" s="16">
        <f>SUM(M180,M174,M170,M137,M134,M113,M102,M69,M59,M52,M35,M32,M23,M18,M15,M8)</f>
        <v>48852350.76999999</v>
      </c>
      <c r="N199" s="17">
        <f t="shared" si="2"/>
        <v>0.9696995437748451</v>
      </c>
    </row>
    <row r="200" spans="1:14" ht="13.5" customHeight="1">
      <c r="A200" s="48" t="s">
        <v>207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50"/>
      <c r="M200" s="14"/>
      <c r="N200" s="15"/>
    </row>
    <row r="201" spans="1:14" ht="13.5" customHeight="1">
      <c r="A201" s="9" t="s">
        <v>35</v>
      </c>
      <c r="B201" s="10"/>
      <c r="C201" s="44"/>
      <c r="D201" s="44"/>
      <c r="E201" s="45" t="s">
        <v>36</v>
      </c>
      <c r="F201" s="45"/>
      <c r="G201" s="45"/>
      <c r="H201" s="46">
        <v>2122583</v>
      </c>
      <c r="I201" s="46"/>
      <c r="J201" s="46"/>
      <c r="K201" s="46"/>
      <c r="L201" s="47"/>
      <c r="M201" s="16">
        <f>SUM(M202)</f>
        <v>1640847.2</v>
      </c>
      <c r="N201" s="17">
        <f>SUM(M201/H201)</f>
        <v>0.7730426560469014</v>
      </c>
    </row>
    <row r="202" spans="1:14" ht="13.5" customHeight="1">
      <c r="A202" s="1"/>
      <c r="B202" s="11" t="s">
        <v>37</v>
      </c>
      <c r="C202" s="27"/>
      <c r="D202" s="27"/>
      <c r="E202" s="37" t="s">
        <v>38</v>
      </c>
      <c r="F202" s="37"/>
      <c r="G202" s="37"/>
      <c r="H202" s="29">
        <v>2122583</v>
      </c>
      <c r="I202" s="29"/>
      <c r="J202" s="29"/>
      <c r="K202" s="29"/>
      <c r="L202" s="30"/>
      <c r="M202" s="20">
        <f>SUM(M203:M205)</f>
        <v>1640847.2</v>
      </c>
      <c r="N202" s="21">
        <f aca="true" t="shared" si="3" ref="N202:N224">SUM(M202/H202)</f>
        <v>0.7730426560469014</v>
      </c>
    </row>
    <row r="203" spans="1:14" ht="34.5" customHeight="1">
      <c r="A203" s="1"/>
      <c r="B203" s="1"/>
      <c r="C203" s="32" t="s">
        <v>210</v>
      </c>
      <c r="D203" s="32"/>
      <c r="E203" s="38" t="s">
        <v>211</v>
      </c>
      <c r="F203" s="38"/>
      <c r="G203" s="38"/>
      <c r="H203" s="25">
        <v>120583</v>
      </c>
      <c r="I203" s="25"/>
      <c r="J203" s="25"/>
      <c r="K203" s="25"/>
      <c r="L203" s="26"/>
      <c r="M203" s="14">
        <v>153618.18</v>
      </c>
      <c r="N203" s="15">
        <f t="shared" si="3"/>
        <v>1.273962167137988</v>
      </c>
    </row>
    <row r="204" spans="1:14" ht="34.5" customHeight="1">
      <c r="A204" s="1"/>
      <c r="B204" s="1"/>
      <c r="C204" s="32" t="s">
        <v>212</v>
      </c>
      <c r="D204" s="32"/>
      <c r="E204" s="38" t="s">
        <v>213</v>
      </c>
      <c r="F204" s="38"/>
      <c r="G204" s="38"/>
      <c r="H204" s="25">
        <v>2000000</v>
      </c>
      <c r="I204" s="25"/>
      <c r="J204" s="25"/>
      <c r="K204" s="25"/>
      <c r="L204" s="26"/>
      <c r="M204" s="14">
        <v>1487229.02</v>
      </c>
      <c r="N204" s="15">
        <f t="shared" si="3"/>
        <v>0.74361451</v>
      </c>
    </row>
    <row r="205" spans="1:14" ht="15" customHeight="1">
      <c r="A205" s="1"/>
      <c r="B205" s="1"/>
      <c r="C205" s="32" t="s">
        <v>214</v>
      </c>
      <c r="D205" s="32"/>
      <c r="E205" s="38" t="s">
        <v>215</v>
      </c>
      <c r="F205" s="38"/>
      <c r="G205" s="38"/>
      <c r="H205" s="25">
        <v>2000</v>
      </c>
      <c r="I205" s="25"/>
      <c r="J205" s="25"/>
      <c r="K205" s="25"/>
      <c r="L205" s="26"/>
      <c r="M205" s="14">
        <v>0</v>
      </c>
      <c r="N205" s="15">
        <f t="shared" si="3"/>
        <v>0</v>
      </c>
    </row>
    <row r="206" spans="1:14" ht="13.5" customHeight="1">
      <c r="A206" s="9" t="s">
        <v>48</v>
      </c>
      <c r="B206" s="10"/>
      <c r="C206" s="44"/>
      <c r="D206" s="44"/>
      <c r="E206" s="45" t="s">
        <v>49</v>
      </c>
      <c r="F206" s="45"/>
      <c r="G206" s="45"/>
      <c r="H206" s="46">
        <v>531852</v>
      </c>
      <c r="I206" s="46"/>
      <c r="J206" s="46"/>
      <c r="K206" s="46"/>
      <c r="L206" s="47"/>
      <c r="M206" s="16">
        <f>SUM(M207)</f>
        <v>345340.57999999996</v>
      </c>
      <c r="N206" s="17">
        <f t="shared" si="3"/>
        <v>0.6493170656498424</v>
      </c>
    </row>
    <row r="207" spans="1:14" ht="13.5" customHeight="1">
      <c r="A207" s="1"/>
      <c r="B207" s="11" t="s">
        <v>216</v>
      </c>
      <c r="C207" s="27"/>
      <c r="D207" s="27"/>
      <c r="E207" s="37" t="s">
        <v>19</v>
      </c>
      <c r="F207" s="37"/>
      <c r="G207" s="37"/>
      <c r="H207" s="29">
        <v>531852</v>
      </c>
      <c r="I207" s="29"/>
      <c r="J207" s="29"/>
      <c r="K207" s="29"/>
      <c r="L207" s="30"/>
      <c r="M207" s="20">
        <f>SUM(M208:M209)</f>
        <v>345340.57999999996</v>
      </c>
      <c r="N207" s="21">
        <f t="shared" si="3"/>
        <v>0.6493170656498424</v>
      </c>
    </row>
    <row r="208" spans="1:14" ht="59.25" customHeight="1">
      <c r="A208" s="1"/>
      <c r="B208" s="1"/>
      <c r="C208" s="32" t="s">
        <v>217</v>
      </c>
      <c r="D208" s="32"/>
      <c r="E208" s="38" t="s">
        <v>218</v>
      </c>
      <c r="F208" s="38"/>
      <c r="G208" s="38"/>
      <c r="H208" s="25">
        <v>527483</v>
      </c>
      <c r="I208" s="25"/>
      <c r="J208" s="25"/>
      <c r="K208" s="25"/>
      <c r="L208" s="26"/>
      <c r="M208" s="14">
        <v>340971.17</v>
      </c>
      <c r="N208" s="15">
        <f t="shared" si="3"/>
        <v>0.6464116758265195</v>
      </c>
    </row>
    <row r="209" spans="1:14" ht="68.25" customHeight="1">
      <c r="A209" s="1"/>
      <c r="B209" s="1"/>
      <c r="C209" s="32" t="s">
        <v>219</v>
      </c>
      <c r="D209" s="32"/>
      <c r="E209" s="38" t="s">
        <v>220</v>
      </c>
      <c r="F209" s="38"/>
      <c r="G209" s="38"/>
      <c r="H209" s="25">
        <v>4369</v>
      </c>
      <c r="I209" s="25"/>
      <c r="J209" s="25"/>
      <c r="K209" s="25"/>
      <c r="L209" s="26"/>
      <c r="M209" s="14">
        <v>4369.41</v>
      </c>
      <c r="N209" s="15">
        <f t="shared" si="3"/>
        <v>1.0000938429846646</v>
      </c>
    </row>
    <row r="210" spans="1:14" ht="25.5" customHeight="1">
      <c r="A210" s="9" t="s">
        <v>78</v>
      </c>
      <c r="B210" s="10"/>
      <c r="C210" s="44"/>
      <c r="D210" s="44"/>
      <c r="E210" s="45" t="s">
        <v>79</v>
      </c>
      <c r="F210" s="45"/>
      <c r="G210" s="45"/>
      <c r="H210" s="46">
        <v>3780</v>
      </c>
      <c r="I210" s="46"/>
      <c r="J210" s="46"/>
      <c r="K210" s="46"/>
      <c r="L210" s="47"/>
      <c r="M210" s="16">
        <f>SUM(M211)</f>
        <v>3600</v>
      </c>
      <c r="N210" s="17">
        <f t="shared" si="3"/>
        <v>0.9523809523809523</v>
      </c>
    </row>
    <row r="211" spans="1:14" ht="13.5" customHeight="1">
      <c r="A211" s="1"/>
      <c r="B211" s="11" t="s">
        <v>80</v>
      </c>
      <c r="C211" s="27"/>
      <c r="D211" s="27"/>
      <c r="E211" s="37" t="s">
        <v>81</v>
      </c>
      <c r="F211" s="37"/>
      <c r="G211" s="37"/>
      <c r="H211" s="29">
        <v>3780</v>
      </c>
      <c r="I211" s="29"/>
      <c r="J211" s="29"/>
      <c r="K211" s="29"/>
      <c r="L211" s="30"/>
      <c r="M211" s="20">
        <f>SUM(M212:M213)</f>
        <v>3600</v>
      </c>
      <c r="N211" s="21">
        <f t="shared" si="3"/>
        <v>0.9523809523809523</v>
      </c>
    </row>
    <row r="212" spans="1:14" ht="43.5" customHeight="1">
      <c r="A212" s="1"/>
      <c r="B212" s="1"/>
      <c r="C212" s="32" t="s">
        <v>221</v>
      </c>
      <c r="D212" s="32"/>
      <c r="E212" s="38" t="s">
        <v>222</v>
      </c>
      <c r="F212" s="38"/>
      <c r="G212" s="38"/>
      <c r="H212" s="25">
        <v>1280</v>
      </c>
      <c r="I212" s="25"/>
      <c r="J212" s="25"/>
      <c r="K212" s="25"/>
      <c r="L212" s="26"/>
      <c r="M212" s="14">
        <v>1100</v>
      </c>
      <c r="N212" s="15">
        <f t="shared" si="3"/>
        <v>0.859375</v>
      </c>
    </row>
    <row r="213" spans="1:14" ht="58.5" customHeight="1">
      <c r="A213" s="1"/>
      <c r="B213" s="1"/>
      <c r="C213" s="32" t="s">
        <v>208</v>
      </c>
      <c r="D213" s="32"/>
      <c r="E213" s="38" t="s">
        <v>209</v>
      </c>
      <c r="F213" s="38"/>
      <c r="G213" s="38"/>
      <c r="H213" s="25">
        <v>2500</v>
      </c>
      <c r="I213" s="25"/>
      <c r="J213" s="25"/>
      <c r="K213" s="25"/>
      <c r="L213" s="26"/>
      <c r="M213" s="14">
        <v>2500</v>
      </c>
      <c r="N213" s="15">
        <f t="shared" si="3"/>
        <v>1</v>
      </c>
    </row>
    <row r="214" spans="1:14" ht="13.5" customHeight="1">
      <c r="A214" s="9" t="s">
        <v>130</v>
      </c>
      <c r="B214" s="10"/>
      <c r="C214" s="44"/>
      <c r="D214" s="44"/>
      <c r="E214" s="45" t="s">
        <v>131</v>
      </c>
      <c r="F214" s="45"/>
      <c r="G214" s="45"/>
      <c r="H214" s="46">
        <v>47835</v>
      </c>
      <c r="I214" s="46"/>
      <c r="J214" s="46"/>
      <c r="K214" s="46"/>
      <c r="L214" s="47"/>
      <c r="M214" s="16">
        <f>SUM(M215)</f>
        <v>42521.88</v>
      </c>
      <c r="N214" s="17">
        <f t="shared" si="3"/>
        <v>0.8889281906553778</v>
      </c>
    </row>
    <row r="215" spans="1:14" ht="13.5" customHeight="1">
      <c r="A215" s="1"/>
      <c r="B215" s="11" t="s">
        <v>138</v>
      </c>
      <c r="C215" s="27"/>
      <c r="D215" s="27"/>
      <c r="E215" s="37" t="s">
        <v>139</v>
      </c>
      <c r="F215" s="37"/>
      <c r="G215" s="37"/>
      <c r="H215" s="29">
        <v>47835</v>
      </c>
      <c r="I215" s="29"/>
      <c r="J215" s="29"/>
      <c r="K215" s="29"/>
      <c r="L215" s="30"/>
      <c r="M215" s="20">
        <f>SUM(M216)</f>
        <v>42521.88</v>
      </c>
      <c r="N215" s="21">
        <f t="shared" si="3"/>
        <v>0.8889281906553778</v>
      </c>
    </row>
    <row r="216" spans="1:14" ht="34.5" customHeight="1">
      <c r="A216" s="1"/>
      <c r="B216" s="1"/>
      <c r="C216" s="32" t="s">
        <v>223</v>
      </c>
      <c r="D216" s="32"/>
      <c r="E216" s="38" t="s">
        <v>224</v>
      </c>
      <c r="F216" s="38"/>
      <c r="G216" s="38"/>
      <c r="H216" s="25">
        <v>47835</v>
      </c>
      <c r="I216" s="25"/>
      <c r="J216" s="25"/>
      <c r="K216" s="25"/>
      <c r="L216" s="26"/>
      <c r="M216" s="14">
        <v>42521.88</v>
      </c>
      <c r="N216" s="15">
        <f t="shared" si="3"/>
        <v>0.8889281906553778</v>
      </c>
    </row>
    <row r="217" spans="1:14" ht="13.5" customHeight="1">
      <c r="A217" s="9" t="s">
        <v>193</v>
      </c>
      <c r="B217" s="10"/>
      <c r="C217" s="44"/>
      <c r="D217" s="44"/>
      <c r="E217" s="45" t="s">
        <v>194</v>
      </c>
      <c r="F217" s="45"/>
      <c r="G217" s="45"/>
      <c r="H217" s="46">
        <v>100000</v>
      </c>
      <c r="I217" s="46"/>
      <c r="J217" s="46"/>
      <c r="K217" s="46"/>
      <c r="L217" s="47"/>
      <c r="M217" s="16">
        <f>SUM(M218)</f>
        <v>100000</v>
      </c>
      <c r="N217" s="17">
        <f t="shared" si="3"/>
        <v>1</v>
      </c>
    </row>
    <row r="218" spans="1:14" ht="13.5" customHeight="1">
      <c r="A218" s="1"/>
      <c r="B218" s="11" t="s">
        <v>205</v>
      </c>
      <c r="C218" s="27"/>
      <c r="D218" s="27"/>
      <c r="E218" s="37" t="s">
        <v>19</v>
      </c>
      <c r="F218" s="37"/>
      <c r="G218" s="37"/>
      <c r="H218" s="29">
        <v>100000</v>
      </c>
      <c r="I218" s="29"/>
      <c r="J218" s="29"/>
      <c r="K218" s="29"/>
      <c r="L218" s="30"/>
      <c r="M218" s="20">
        <f>SUM(M219)</f>
        <v>100000</v>
      </c>
      <c r="N218" s="21">
        <f t="shared" si="3"/>
        <v>1</v>
      </c>
    </row>
    <row r="219" spans="1:14" ht="60" customHeight="1">
      <c r="A219" s="1"/>
      <c r="B219" s="1"/>
      <c r="C219" s="32" t="s">
        <v>208</v>
      </c>
      <c r="D219" s="32"/>
      <c r="E219" s="38" t="s">
        <v>209</v>
      </c>
      <c r="F219" s="38"/>
      <c r="G219" s="38"/>
      <c r="H219" s="25">
        <v>100000</v>
      </c>
      <c r="I219" s="25"/>
      <c r="J219" s="25"/>
      <c r="K219" s="25"/>
      <c r="L219" s="26"/>
      <c r="M219" s="14">
        <v>100000</v>
      </c>
      <c r="N219" s="15">
        <f t="shared" si="3"/>
        <v>1</v>
      </c>
    </row>
    <row r="220" spans="1:14" ht="13.5" customHeight="1">
      <c r="A220" s="9" t="s">
        <v>225</v>
      </c>
      <c r="B220" s="10"/>
      <c r="C220" s="44"/>
      <c r="D220" s="44"/>
      <c r="E220" s="45" t="s">
        <v>226</v>
      </c>
      <c r="F220" s="45"/>
      <c r="G220" s="45"/>
      <c r="H220" s="46">
        <v>11293317</v>
      </c>
      <c r="I220" s="46"/>
      <c r="J220" s="46"/>
      <c r="K220" s="46"/>
      <c r="L220" s="47"/>
      <c r="M220" s="16">
        <f>SUM(M221)</f>
        <v>8879779.43</v>
      </c>
      <c r="N220" s="17">
        <f t="shared" si="3"/>
        <v>0.7862862106854877</v>
      </c>
    </row>
    <row r="221" spans="1:14" ht="13.5" customHeight="1">
      <c r="A221" s="1"/>
      <c r="B221" s="11" t="s">
        <v>227</v>
      </c>
      <c r="C221" s="27"/>
      <c r="D221" s="27"/>
      <c r="E221" s="37" t="s">
        <v>19</v>
      </c>
      <c r="F221" s="37"/>
      <c r="G221" s="37"/>
      <c r="H221" s="29">
        <v>11293317</v>
      </c>
      <c r="I221" s="29"/>
      <c r="J221" s="29"/>
      <c r="K221" s="29"/>
      <c r="L221" s="30"/>
      <c r="M221" s="20">
        <f>SUM(M222)</f>
        <v>8879779.43</v>
      </c>
      <c r="N221" s="21">
        <f t="shared" si="3"/>
        <v>0.7862862106854877</v>
      </c>
    </row>
    <row r="222" spans="1:14" ht="60" customHeight="1">
      <c r="A222" s="1"/>
      <c r="B222" s="1"/>
      <c r="C222" s="32" t="s">
        <v>217</v>
      </c>
      <c r="D222" s="32"/>
      <c r="E222" s="38" t="s">
        <v>218</v>
      </c>
      <c r="F222" s="38"/>
      <c r="G222" s="38"/>
      <c r="H222" s="25">
        <v>11293317</v>
      </c>
      <c r="I222" s="25"/>
      <c r="J222" s="25"/>
      <c r="K222" s="25"/>
      <c r="L222" s="26"/>
      <c r="M222" s="14">
        <v>8879779.43</v>
      </c>
      <c r="N222" s="15">
        <f t="shared" si="3"/>
        <v>0.7862862106854877</v>
      </c>
    </row>
    <row r="223" spans="1:14" ht="13.5" customHeight="1">
      <c r="A223" s="33" t="s">
        <v>207</v>
      </c>
      <c r="B223" s="33"/>
      <c r="C223" s="33"/>
      <c r="D223" s="33"/>
      <c r="E223" s="33"/>
      <c r="F223" s="34" t="s">
        <v>206</v>
      </c>
      <c r="G223" s="34"/>
      <c r="H223" s="35">
        <v>14099367</v>
      </c>
      <c r="I223" s="35"/>
      <c r="J223" s="35"/>
      <c r="K223" s="35"/>
      <c r="L223" s="36"/>
      <c r="M223" s="16">
        <f>SUM(M220,M217,M214,M210,M206,M201)</f>
        <v>11012089.09</v>
      </c>
      <c r="N223" s="17">
        <f t="shared" si="3"/>
        <v>0.7810342896954168</v>
      </c>
    </row>
    <row r="224" spans="1:14" ht="13.5" customHeight="1">
      <c r="A224" s="41" t="s">
        <v>228</v>
      </c>
      <c r="B224" s="41"/>
      <c r="C224" s="41"/>
      <c r="D224" s="41"/>
      <c r="E224" s="41"/>
      <c r="F224" s="41"/>
      <c r="G224" s="41"/>
      <c r="H224" s="42">
        <v>64478220</v>
      </c>
      <c r="I224" s="42"/>
      <c r="J224" s="42"/>
      <c r="K224" s="42"/>
      <c r="L224" s="43"/>
      <c r="M224" s="18">
        <f>SUM(M199,M223)</f>
        <v>59864439.859999985</v>
      </c>
      <c r="N224" s="19">
        <f t="shared" si="3"/>
        <v>0.9284443624529335</v>
      </c>
    </row>
  </sheetData>
  <sheetProtection/>
  <mergeCells count="657">
    <mergeCell ref="C5:D5"/>
    <mergeCell ref="E5:G5"/>
    <mergeCell ref="H5:L5"/>
    <mergeCell ref="C6:D6"/>
    <mergeCell ref="E6:G6"/>
    <mergeCell ref="H6:L6"/>
    <mergeCell ref="C9:D9"/>
    <mergeCell ref="E9:G9"/>
    <mergeCell ref="H9:L9"/>
    <mergeCell ref="A7:L7"/>
    <mergeCell ref="C8:D8"/>
    <mergeCell ref="E8:G8"/>
    <mergeCell ref="H8:L8"/>
    <mergeCell ref="C12:D12"/>
    <mergeCell ref="E12:G12"/>
    <mergeCell ref="H12:L12"/>
    <mergeCell ref="C10:D10"/>
    <mergeCell ref="E10:G10"/>
    <mergeCell ref="H10:L10"/>
    <mergeCell ref="C11:D11"/>
    <mergeCell ref="E11:G11"/>
    <mergeCell ref="H11:L11"/>
    <mergeCell ref="C13:D13"/>
    <mergeCell ref="E13:G13"/>
    <mergeCell ref="H13:L13"/>
    <mergeCell ref="C14:D14"/>
    <mergeCell ref="E14:G14"/>
    <mergeCell ref="H14:L14"/>
    <mergeCell ref="C15:D15"/>
    <mergeCell ref="E15:G15"/>
    <mergeCell ref="H15:L15"/>
    <mergeCell ref="C16:D16"/>
    <mergeCell ref="E16:G16"/>
    <mergeCell ref="H16:L16"/>
    <mergeCell ref="C17:D17"/>
    <mergeCell ref="E17:G17"/>
    <mergeCell ref="H17:L17"/>
    <mergeCell ref="C18:D18"/>
    <mergeCell ref="E18:G18"/>
    <mergeCell ref="H18:L18"/>
    <mergeCell ref="C19:D19"/>
    <mergeCell ref="E19:G19"/>
    <mergeCell ref="H19:L19"/>
    <mergeCell ref="C20:D20"/>
    <mergeCell ref="E20:G20"/>
    <mergeCell ref="H20:L20"/>
    <mergeCell ref="C21:D21"/>
    <mergeCell ref="E21:G21"/>
    <mergeCell ref="H21:L21"/>
    <mergeCell ref="C22:D22"/>
    <mergeCell ref="E22:G22"/>
    <mergeCell ref="H22:L22"/>
    <mergeCell ref="C23:D23"/>
    <mergeCell ref="E23:G23"/>
    <mergeCell ref="H23:L23"/>
    <mergeCell ref="C24:D24"/>
    <mergeCell ref="E24:G24"/>
    <mergeCell ref="H24:L24"/>
    <mergeCell ref="C25:D25"/>
    <mergeCell ref="E25:G25"/>
    <mergeCell ref="H25:L25"/>
    <mergeCell ref="C26:D26"/>
    <mergeCell ref="E26:G26"/>
    <mergeCell ref="H26:L26"/>
    <mergeCell ref="C27:D27"/>
    <mergeCell ref="E27:G27"/>
    <mergeCell ref="H27:L27"/>
    <mergeCell ref="C28:D28"/>
    <mergeCell ref="E28:G28"/>
    <mergeCell ref="H28:L28"/>
    <mergeCell ref="C29:D29"/>
    <mergeCell ref="E29:G29"/>
    <mergeCell ref="H29:L29"/>
    <mergeCell ref="C30:D30"/>
    <mergeCell ref="E30:G30"/>
    <mergeCell ref="H30:L30"/>
    <mergeCell ref="C31:D31"/>
    <mergeCell ref="E31:G31"/>
    <mergeCell ref="H31:L31"/>
    <mergeCell ref="C32:D32"/>
    <mergeCell ref="E32:G32"/>
    <mergeCell ref="H32:L32"/>
    <mergeCell ref="C33:D33"/>
    <mergeCell ref="E33:G33"/>
    <mergeCell ref="H33:L33"/>
    <mergeCell ref="C34:D34"/>
    <mergeCell ref="E34:G34"/>
    <mergeCell ref="H34:L34"/>
    <mergeCell ref="C35:D35"/>
    <mergeCell ref="E35:G35"/>
    <mergeCell ref="H35:L35"/>
    <mergeCell ref="C36:D36"/>
    <mergeCell ref="E36:G36"/>
    <mergeCell ref="H36:L36"/>
    <mergeCell ref="C39:D39"/>
    <mergeCell ref="E39:G39"/>
    <mergeCell ref="H39:L39"/>
    <mergeCell ref="C37:D37"/>
    <mergeCell ref="E37:G37"/>
    <mergeCell ref="H37:L37"/>
    <mergeCell ref="C38:D38"/>
    <mergeCell ref="E38:G38"/>
    <mergeCell ref="H38:L38"/>
    <mergeCell ref="C40:D40"/>
    <mergeCell ref="E40:G40"/>
    <mergeCell ref="H40:L40"/>
    <mergeCell ref="C41:D41"/>
    <mergeCell ref="E41:G41"/>
    <mergeCell ref="H41:L41"/>
    <mergeCell ref="C42:D42"/>
    <mergeCell ref="E42:G42"/>
    <mergeCell ref="H42:L42"/>
    <mergeCell ref="C43:D43"/>
    <mergeCell ref="E43:G43"/>
    <mergeCell ref="H43:L43"/>
    <mergeCell ref="C44:D44"/>
    <mergeCell ref="E44:G44"/>
    <mergeCell ref="H44:L44"/>
    <mergeCell ref="C45:D45"/>
    <mergeCell ref="E45:G45"/>
    <mergeCell ref="H45:L45"/>
    <mergeCell ref="C46:D46"/>
    <mergeCell ref="E46:G46"/>
    <mergeCell ref="H46:L46"/>
    <mergeCell ref="C47:D47"/>
    <mergeCell ref="E47:G47"/>
    <mergeCell ref="H47:L47"/>
    <mergeCell ref="C48:D48"/>
    <mergeCell ref="E48:G48"/>
    <mergeCell ref="H48:L48"/>
    <mergeCell ref="C49:D49"/>
    <mergeCell ref="E49:G49"/>
    <mergeCell ref="H49:L49"/>
    <mergeCell ref="C52:D52"/>
    <mergeCell ref="E52:G52"/>
    <mergeCell ref="H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C57:D57"/>
    <mergeCell ref="E57:G57"/>
    <mergeCell ref="H57:L57"/>
    <mergeCell ref="C58:D58"/>
    <mergeCell ref="E58:G58"/>
    <mergeCell ref="H58:L58"/>
    <mergeCell ref="C59:D59"/>
    <mergeCell ref="E59:G59"/>
    <mergeCell ref="H59:L59"/>
    <mergeCell ref="C60:D60"/>
    <mergeCell ref="E60:G60"/>
    <mergeCell ref="H60:L60"/>
    <mergeCell ref="C61:D61"/>
    <mergeCell ref="E61:G61"/>
    <mergeCell ref="H61:L61"/>
    <mergeCell ref="C62:D62"/>
    <mergeCell ref="E62:G62"/>
    <mergeCell ref="H62:L62"/>
    <mergeCell ref="C63:D63"/>
    <mergeCell ref="E63:G63"/>
    <mergeCell ref="H63:L63"/>
    <mergeCell ref="C64:D64"/>
    <mergeCell ref="E64:G64"/>
    <mergeCell ref="H64:L64"/>
    <mergeCell ref="C65:D65"/>
    <mergeCell ref="E65:G65"/>
    <mergeCell ref="H65:L65"/>
    <mergeCell ref="C66:D66"/>
    <mergeCell ref="E66:G66"/>
    <mergeCell ref="H66:L66"/>
    <mergeCell ref="C67:D67"/>
    <mergeCell ref="E67:G67"/>
    <mergeCell ref="H67:L67"/>
    <mergeCell ref="C69:D69"/>
    <mergeCell ref="E69:G69"/>
    <mergeCell ref="H69:L69"/>
    <mergeCell ref="C70:D70"/>
    <mergeCell ref="E70:G70"/>
    <mergeCell ref="H70:L70"/>
    <mergeCell ref="C71:D71"/>
    <mergeCell ref="E71:G71"/>
    <mergeCell ref="H71:L71"/>
    <mergeCell ref="C72:D72"/>
    <mergeCell ref="E72:G72"/>
    <mergeCell ref="H72:L72"/>
    <mergeCell ref="C73:D73"/>
    <mergeCell ref="E73:G73"/>
    <mergeCell ref="H73:L73"/>
    <mergeCell ref="C74:D74"/>
    <mergeCell ref="E74:G74"/>
    <mergeCell ref="H74:L74"/>
    <mergeCell ref="C75:D75"/>
    <mergeCell ref="E75:G75"/>
    <mergeCell ref="H75:L75"/>
    <mergeCell ref="C78:D78"/>
    <mergeCell ref="E78:G78"/>
    <mergeCell ref="H78:L78"/>
    <mergeCell ref="C76:D76"/>
    <mergeCell ref="E76:G76"/>
    <mergeCell ref="H76:L76"/>
    <mergeCell ref="C77:D77"/>
    <mergeCell ref="E77:G77"/>
    <mergeCell ref="H77:L77"/>
    <mergeCell ref="C79:D79"/>
    <mergeCell ref="E79:G79"/>
    <mergeCell ref="H79:L79"/>
    <mergeCell ref="C80:D80"/>
    <mergeCell ref="E80:G80"/>
    <mergeCell ref="H80:L80"/>
    <mergeCell ref="C81:D81"/>
    <mergeCell ref="E81:G81"/>
    <mergeCell ref="H81:L81"/>
    <mergeCell ref="C82:D82"/>
    <mergeCell ref="E82:G82"/>
    <mergeCell ref="H82:L82"/>
    <mergeCell ref="C83:D83"/>
    <mergeCell ref="E83:G83"/>
    <mergeCell ref="H83:L83"/>
    <mergeCell ref="C84:D84"/>
    <mergeCell ref="E84:G84"/>
    <mergeCell ref="H84:L84"/>
    <mergeCell ref="C85:D85"/>
    <mergeCell ref="E85:G85"/>
    <mergeCell ref="H85:L85"/>
    <mergeCell ref="C86:D86"/>
    <mergeCell ref="E86:G86"/>
    <mergeCell ref="H86:L86"/>
    <mergeCell ref="C87:D87"/>
    <mergeCell ref="E87:G87"/>
    <mergeCell ref="H87:L87"/>
    <mergeCell ref="C88:D88"/>
    <mergeCell ref="E88:G88"/>
    <mergeCell ref="H88:L88"/>
    <mergeCell ref="C89:D89"/>
    <mergeCell ref="E89:G89"/>
    <mergeCell ref="H89:L89"/>
    <mergeCell ref="C90:D90"/>
    <mergeCell ref="E90:G90"/>
    <mergeCell ref="H90:L90"/>
    <mergeCell ref="C91:D91"/>
    <mergeCell ref="E91:G91"/>
    <mergeCell ref="H91:L91"/>
    <mergeCell ref="C92:D92"/>
    <mergeCell ref="E92:G92"/>
    <mergeCell ref="H92:L92"/>
    <mergeCell ref="C93:D93"/>
    <mergeCell ref="E93:G93"/>
    <mergeCell ref="H93:L93"/>
    <mergeCell ref="C94:D94"/>
    <mergeCell ref="E94:G94"/>
    <mergeCell ref="H94:L94"/>
    <mergeCell ref="C95:D95"/>
    <mergeCell ref="E95:G95"/>
    <mergeCell ref="H95:L95"/>
    <mergeCell ref="C96:D96"/>
    <mergeCell ref="E96:G96"/>
    <mergeCell ref="H96:L96"/>
    <mergeCell ref="C97:D97"/>
    <mergeCell ref="E97:G97"/>
    <mergeCell ref="H97:L97"/>
    <mergeCell ref="C98:D98"/>
    <mergeCell ref="E98:G98"/>
    <mergeCell ref="H98:L98"/>
    <mergeCell ref="C99:D99"/>
    <mergeCell ref="E99:G99"/>
    <mergeCell ref="H99:L99"/>
    <mergeCell ref="C100:D100"/>
    <mergeCell ref="E100:G100"/>
    <mergeCell ref="H100:L100"/>
    <mergeCell ref="H103:L103"/>
    <mergeCell ref="C104:D104"/>
    <mergeCell ref="E104:G104"/>
    <mergeCell ref="H104:L104"/>
    <mergeCell ref="C101:D101"/>
    <mergeCell ref="E101:G101"/>
    <mergeCell ref="H101:L101"/>
    <mergeCell ref="C102:D102"/>
    <mergeCell ref="E102:G102"/>
    <mergeCell ref="H102:L102"/>
    <mergeCell ref="C107:D107"/>
    <mergeCell ref="E107:G107"/>
    <mergeCell ref="H107:L107"/>
    <mergeCell ref="C108:D108"/>
    <mergeCell ref="E108:G108"/>
    <mergeCell ref="H108:L108"/>
    <mergeCell ref="C109:D109"/>
    <mergeCell ref="E109:G109"/>
    <mergeCell ref="H109:L109"/>
    <mergeCell ref="C110:D110"/>
    <mergeCell ref="E110:G110"/>
    <mergeCell ref="H110:L110"/>
    <mergeCell ref="C111:D111"/>
    <mergeCell ref="E111:G111"/>
    <mergeCell ref="H111:L111"/>
    <mergeCell ref="C112:D112"/>
    <mergeCell ref="E112:G112"/>
    <mergeCell ref="H112:L112"/>
    <mergeCell ref="C113:D113"/>
    <mergeCell ref="E113:G113"/>
    <mergeCell ref="H113:L113"/>
    <mergeCell ref="C114:D114"/>
    <mergeCell ref="E114:G114"/>
    <mergeCell ref="H114:L114"/>
    <mergeCell ref="C115:D115"/>
    <mergeCell ref="E115:G115"/>
    <mergeCell ref="H115:L115"/>
    <mergeCell ref="C116:D116"/>
    <mergeCell ref="E116:G116"/>
    <mergeCell ref="H116:L116"/>
    <mergeCell ref="C117:D117"/>
    <mergeCell ref="E117:G117"/>
    <mergeCell ref="H117:L117"/>
    <mergeCell ref="C118:D118"/>
    <mergeCell ref="E118:G118"/>
    <mergeCell ref="H118:L118"/>
    <mergeCell ref="C119:D119"/>
    <mergeCell ref="E119:G119"/>
    <mergeCell ref="H119:L119"/>
    <mergeCell ref="C120:D120"/>
    <mergeCell ref="E120:G120"/>
    <mergeCell ref="H120:L120"/>
    <mergeCell ref="C121:D121"/>
    <mergeCell ref="E121:G121"/>
    <mergeCell ref="H121:L121"/>
    <mergeCell ref="C122:D122"/>
    <mergeCell ref="E122:G122"/>
    <mergeCell ref="H122:L122"/>
    <mergeCell ref="C123:D123"/>
    <mergeCell ref="E123:G123"/>
    <mergeCell ref="H123:L123"/>
    <mergeCell ref="C124:D124"/>
    <mergeCell ref="E124:G124"/>
    <mergeCell ref="H124:L124"/>
    <mergeCell ref="C125:D125"/>
    <mergeCell ref="E125:G125"/>
    <mergeCell ref="H125:L125"/>
    <mergeCell ref="C126:D126"/>
    <mergeCell ref="E126:G126"/>
    <mergeCell ref="H126:L126"/>
    <mergeCell ref="C127:D127"/>
    <mergeCell ref="E127:G127"/>
    <mergeCell ref="H127:L127"/>
    <mergeCell ref="C128:D128"/>
    <mergeCell ref="E128:G128"/>
    <mergeCell ref="H128:L128"/>
    <mergeCell ref="C129:D129"/>
    <mergeCell ref="E129:G129"/>
    <mergeCell ref="H129:L129"/>
    <mergeCell ref="C130:D130"/>
    <mergeCell ref="E130:G130"/>
    <mergeCell ref="H130:L130"/>
    <mergeCell ref="C131:D131"/>
    <mergeCell ref="E131:G131"/>
    <mergeCell ref="H131:L131"/>
    <mergeCell ref="C132:D132"/>
    <mergeCell ref="E132:G132"/>
    <mergeCell ref="H132:L132"/>
    <mergeCell ref="C133:D133"/>
    <mergeCell ref="E133:G133"/>
    <mergeCell ref="H133:L133"/>
    <mergeCell ref="C134:D134"/>
    <mergeCell ref="E134:G134"/>
    <mergeCell ref="H134:L134"/>
    <mergeCell ref="C135:D135"/>
    <mergeCell ref="E135:G135"/>
    <mergeCell ref="H135:L135"/>
    <mergeCell ref="C136:D136"/>
    <mergeCell ref="E136:G136"/>
    <mergeCell ref="H136:L136"/>
    <mergeCell ref="C137:D137"/>
    <mergeCell ref="E137:G137"/>
    <mergeCell ref="H137:L137"/>
    <mergeCell ref="C138:D138"/>
    <mergeCell ref="E138:G138"/>
    <mergeCell ref="H138:L138"/>
    <mergeCell ref="C139:D139"/>
    <mergeCell ref="E139:G139"/>
    <mergeCell ref="H139:L139"/>
    <mergeCell ref="C140:D140"/>
    <mergeCell ref="E140:G140"/>
    <mergeCell ref="H140:L140"/>
    <mergeCell ref="C142:D142"/>
    <mergeCell ref="E142:G142"/>
    <mergeCell ref="H142:L142"/>
    <mergeCell ref="C141:D141"/>
    <mergeCell ref="E141:G141"/>
    <mergeCell ref="H141:L141"/>
    <mergeCell ref="C143:D143"/>
    <mergeCell ref="E143:G143"/>
    <mergeCell ref="H143:L143"/>
    <mergeCell ref="C144:D144"/>
    <mergeCell ref="E144:G144"/>
    <mergeCell ref="H144:L144"/>
    <mergeCell ref="C145:D145"/>
    <mergeCell ref="E145:G145"/>
    <mergeCell ref="H145:L145"/>
    <mergeCell ref="C146:D146"/>
    <mergeCell ref="E146:G146"/>
    <mergeCell ref="H146:L146"/>
    <mergeCell ref="C147:D147"/>
    <mergeCell ref="E147:G147"/>
    <mergeCell ref="H147:L147"/>
    <mergeCell ref="C148:D148"/>
    <mergeCell ref="E148:G148"/>
    <mergeCell ref="H148:L148"/>
    <mergeCell ref="C149:D149"/>
    <mergeCell ref="E149:G149"/>
    <mergeCell ref="H149:L149"/>
    <mergeCell ref="C150:D150"/>
    <mergeCell ref="E150:G150"/>
    <mergeCell ref="H150:L150"/>
    <mergeCell ref="C151:D151"/>
    <mergeCell ref="E151:G151"/>
    <mergeCell ref="H151:L151"/>
    <mergeCell ref="C152:D152"/>
    <mergeCell ref="E152:G152"/>
    <mergeCell ref="H152:L152"/>
    <mergeCell ref="C153:D153"/>
    <mergeCell ref="E153:G153"/>
    <mergeCell ref="H153:L153"/>
    <mergeCell ref="C154:D154"/>
    <mergeCell ref="E154:G154"/>
    <mergeCell ref="H154:L154"/>
    <mergeCell ref="C155:D155"/>
    <mergeCell ref="E155:G155"/>
    <mergeCell ref="H155:L155"/>
    <mergeCell ref="C156:D156"/>
    <mergeCell ref="E156:G156"/>
    <mergeCell ref="H156:L156"/>
    <mergeCell ref="C157:D157"/>
    <mergeCell ref="E157:G157"/>
    <mergeCell ref="H157:L157"/>
    <mergeCell ref="C158:D158"/>
    <mergeCell ref="E158:G158"/>
    <mergeCell ref="H158:L158"/>
    <mergeCell ref="C159:D159"/>
    <mergeCell ref="E159:G159"/>
    <mergeCell ref="H159:L159"/>
    <mergeCell ref="C160:D160"/>
    <mergeCell ref="E160:G160"/>
    <mergeCell ref="H160:L160"/>
    <mergeCell ref="C161:D161"/>
    <mergeCell ref="E161:G161"/>
    <mergeCell ref="H161:L161"/>
    <mergeCell ref="C162:D162"/>
    <mergeCell ref="E162:G162"/>
    <mergeCell ref="H162:L162"/>
    <mergeCell ref="C163:D163"/>
    <mergeCell ref="E163:G163"/>
    <mergeCell ref="H163:L163"/>
    <mergeCell ref="C164:D164"/>
    <mergeCell ref="E164:G164"/>
    <mergeCell ref="H164:L164"/>
    <mergeCell ref="C165:D165"/>
    <mergeCell ref="E165:G165"/>
    <mergeCell ref="H165:L165"/>
    <mergeCell ref="C166:D166"/>
    <mergeCell ref="E166:G166"/>
    <mergeCell ref="H166:L166"/>
    <mergeCell ref="C167:D167"/>
    <mergeCell ref="E167:G167"/>
    <mergeCell ref="H167:L167"/>
    <mergeCell ref="C168:D168"/>
    <mergeCell ref="E168:G168"/>
    <mergeCell ref="H168:L168"/>
    <mergeCell ref="C169:D169"/>
    <mergeCell ref="E169:G169"/>
    <mergeCell ref="H169:L169"/>
    <mergeCell ref="C170:D170"/>
    <mergeCell ref="E170:G170"/>
    <mergeCell ref="H170:L170"/>
    <mergeCell ref="C171:D171"/>
    <mergeCell ref="E171:G171"/>
    <mergeCell ref="H171:L171"/>
    <mergeCell ref="C172:D172"/>
    <mergeCell ref="E172:G172"/>
    <mergeCell ref="H172:L172"/>
    <mergeCell ref="C173:D173"/>
    <mergeCell ref="E173:G173"/>
    <mergeCell ref="H173:L173"/>
    <mergeCell ref="C174:D174"/>
    <mergeCell ref="E174:G174"/>
    <mergeCell ref="H174:L174"/>
    <mergeCell ref="C175:D175"/>
    <mergeCell ref="E175:G175"/>
    <mergeCell ref="H175:L175"/>
    <mergeCell ref="C178:D178"/>
    <mergeCell ref="E178:G178"/>
    <mergeCell ref="H178:L178"/>
    <mergeCell ref="C176:D176"/>
    <mergeCell ref="E176:G176"/>
    <mergeCell ref="H176:L176"/>
    <mergeCell ref="C177:D177"/>
    <mergeCell ref="E177:G177"/>
    <mergeCell ref="H177:L177"/>
    <mergeCell ref="C179:D179"/>
    <mergeCell ref="E179:G179"/>
    <mergeCell ref="H179:L179"/>
    <mergeCell ref="C180:D180"/>
    <mergeCell ref="E180:G180"/>
    <mergeCell ref="H180:L180"/>
    <mergeCell ref="C181:D181"/>
    <mergeCell ref="E181:G181"/>
    <mergeCell ref="H181:L181"/>
    <mergeCell ref="C183:D183"/>
    <mergeCell ref="E183:G183"/>
    <mergeCell ref="H183:L183"/>
    <mergeCell ref="C182:D182"/>
    <mergeCell ref="E182:G182"/>
    <mergeCell ref="H182:L182"/>
    <mergeCell ref="C184:D184"/>
    <mergeCell ref="E184:G184"/>
    <mergeCell ref="H184:L184"/>
    <mergeCell ref="C185:D185"/>
    <mergeCell ref="E185:G185"/>
    <mergeCell ref="H185:L185"/>
    <mergeCell ref="C186:D186"/>
    <mergeCell ref="E186:G186"/>
    <mergeCell ref="H186:L186"/>
    <mergeCell ref="C187:D187"/>
    <mergeCell ref="E187:G187"/>
    <mergeCell ref="H187:L187"/>
    <mergeCell ref="C188:D188"/>
    <mergeCell ref="E188:G188"/>
    <mergeCell ref="H188:L188"/>
    <mergeCell ref="C189:D189"/>
    <mergeCell ref="E189:G189"/>
    <mergeCell ref="H189:L189"/>
    <mergeCell ref="C190:D190"/>
    <mergeCell ref="E190:G190"/>
    <mergeCell ref="H190:L190"/>
    <mergeCell ref="C191:D191"/>
    <mergeCell ref="E191:G191"/>
    <mergeCell ref="H191:L191"/>
    <mergeCell ref="C192:D192"/>
    <mergeCell ref="E192:G192"/>
    <mergeCell ref="H192:L192"/>
    <mergeCell ref="C193:D193"/>
    <mergeCell ref="E193:G193"/>
    <mergeCell ref="H193:L193"/>
    <mergeCell ref="C194:D194"/>
    <mergeCell ref="E194:G194"/>
    <mergeCell ref="H194:L194"/>
    <mergeCell ref="C195:D195"/>
    <mergeCell ref="E195:G195"/>
    <mergeCell ref="H195:L195"/>
    <mergeCell ref="C196:D196"/>
    <mergeCell ref="E196:G196"/>
    <mergeCell ref="H196:L196"/>
    <mergeCell ref="C197:D197"/>
    <mergeCell ref="E197:G197"/>
    <mergeCell ref="H197:L197"/>
    <mergeCell ref="C198:D198"/>
    <mergeCell ref="E198:G198"/>
    <mergeCell ref="H198:L198"/>
    <mergeCell ref="A199:E199"/>
    <mergeCell ref="F199:G199"/>
    <mergeCell ref="H199:L199"/>
    <mergeCell ref="A200:L200"/>
    <mergeCell ref="C201:D201"/>
    <mergeCell ref="E201:G201"/>
    <mergeCell ref="H201:L201"/>
    <mergeCell ref="C202:D202"/>
    <mergeCell ref="E202:G202"/>
    <mergeCell ref="H202:L202"/>
    <mergeCell ref="C203:D203"/>
    <mergeCell ref="E203:G203"/>
    <mergeCell ref="H203:L203"/>
    <mergeCell ref="C204:D204"/>
    <mergeCell ref="E204:G204"/>
    <mergeCell ref="H204:L204"/>
    <mergeCell ref="C205:D205"/>
    <mergeCell ref="E205:G205"/>
    <mergeCell ref="H205:L205"/>
    <mergeCell ref="C206:D206"/>
    <mergeCell ref="E206:G206"/>
    <mergeCell ref="H206:L206"/>
    <mergeCell ref="C207:D207"/>
    <mergeCell ref="E207:G207"/>
    <mergeCell ref="H207:L207"/>
    <mergeCell ref="C208:D208"/>
    <mergeCell ref="E208:G208"/>
    <mergeCell ref="H208:L208"/>
    <mergeCell ref="C209:D209"/>
    <mergeCell ref="E209:G209"/>
    <mergeCell ref="H209:L209"/>
    <mergeCell ref="C210:D210"/>
    <mergeCell ref="E210:G210"/>
    <mergeCell ref="H210:L210"/>
    <mergeCell ref="C211:D211"/>
    <mergeCell ref="E211:G211"/>
    <mergeCell ref="H211:L211"/>
    <mergeCell ref="C213:D213"/>
    <mergeCell ref="E213:G213"/>
    <mergeCell ref="H213:L213"/>
    <mergeCell ref="C212:D212"/>
    <mergeCell ref="E212:G212"/>
    <mergeCell ref="H212:L212"/>
    <mergeCell ref="C214:D214"/>
    <mergeCell ref="E214:G214"/>
    <mergeCell ref="H214:L214"/>
    <mergeCell ref="C215:D215"/>
    <mergeCell ref="E215:G215"/>
    <mergeCell ref="H215:L215"/>
    <mergeCell ref="C216:D216"/>
    <mergeCell ref="E216:G216"/>
    <mergeCell ref="H216:L216"/>
    <mergeCell ref="C217:D217"/>
    <mergeCell ref="E217:G217"/>
    <mergeCell ref="H217:L217"/>
    <mergeCell ref="C221:D221"/>
    <mergeCell ref="E221:G221"/>
    <mergeCell ref="H221:L221"/>
    <mergeCell ref="C218:D218"/>
    <mergeCell ref="E218:G218"/>
    <mergeCell ref="H218:L218"/>
    <mergeCell ref="C219:D219"/>
    <mergeCell ref="E219:G219"/>
    <mergeCell ref="H219:L219"/>
    <mergeCell ref="C222:D222"/>
    <mergeCell ref="E222:G222"/>
    <mergeCell ref="H222:L222"/>
    <mergeCell ref="F1:N1"/>
    <mergeCell ref="A3:N3"/>
    <mergeCell ref="A224:G224"/>
    <mergeCell ref="H224:L224"/>
    <mergeCell ref="C220:D220"/>
    <mergeCell ref="E220:G220"/>
    <mergeCell ref="H220:L220"/>
    <mergeCell ref="A223:E223"/>
    <mergeCell ref="F223:G223"/>
    <mergeCell ref="H223:L223"/>
    <mergeCell ref="C50:D50"/>
    <mergeCell ref="E50:G50"/>
    <mergeCell ref="H50:L50"/>
    <mergeCell ref="C51:D51"/>
    <mergeCell ref="E51:G51"/>
    <mergeCell ref="H51:L51"/>
    <mergeCell ref="C68:D68"/>
    <mergeCell ref="E68:G68"/>
    <mergeCell ref="H68:L68"/>
    <mergeCell ref="C105:D105"/>
    <mergeCell ref="E105:G105"/>
    <mergeCell ref="H105:L105"/>
    <mergeCell ref="C106:D106"/>
    <mergeCell ref="E106:G106"/>
    <mergeCell ref="H106:L106"/>
    <mergeCell ref="C103:D103"/>
    <mergeCell ref="E103:G10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2015-03-27T13:21:54Z</cp:lastPrinted>
  <dcterms:modified xsi:type="dcterms:W3CDTF">2015-03-27T13:22:04Z</dcterms:modified>
  <cp:category/>
  <cp:version/>
  <cp:contentType/>
  <cp:contentStatus/>
</cp:coreProperties>
</file>